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USER\Downloads\Telegram Desktop\"/>
    </mc:Choice>
  </mc:AlternateContent>
  <xr:revisionPtr revIDLastSave="0" documentId="13_ncr:1_{71A8D226-4EEA-4EA1-90BE-0C15EEFEBF82}" xr6:coauthVersionLast="45" xr6:coauthVersionMax="45" xr10:uidLastSave="{00000000-0000-0000-0000-000000000000}"/>
  <bookViews>
    <workbookView xWindow="-120" yWindow="-120" windowWidth="29040" windowHeight="15840" xr2:uid="{00000000-000D-0000-FFFF-FFFF00000000}"/>
  </bookViews>
  <sheets>
    <sheet name="Осн КПЭ" sheetId="1" r:id="rId1"/>
    <sheet name="Доп КПЭ" sheetId="2" r:id="rId2"/>
    <sheet name="Осн КПЭ (2)" sheetId="3" r:id="rId3"/>
    <sheet name="Доп КПЭ (2)" sheetId="4" r:id="rId4"/>
  </sheets>
  <definedNames>
    <definedName name="_xlnm.Print_Titles" localSheetId="1">'Доп КПЭ'!$3:$4</definedName>
    <definedName name="_xlnm.Print_Titles" localSheetId="3">'Доп КПЭ (2)'!$3:$4</definedName>
    <definedName name="_xlnm.Print_Area" localSheetId="1">'Доп КПЭ'!$A$1:$I$63</definedName>
    <definedName name="_xlnm.Print_Area" localSheetId="3">'Доп КПЭ (2)'!$A$1:$K$25</definedName>
    <definedName name="_xlnm.Print_Area" localSheetId="0">'Осн КПЭ'!$A$1:$I$40</definedName>
    <definedName name="_xlnm.Print_Area" localSheetId="2">'Осн КПЭ (2)'!$A$1:$K$18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1" l="1"/>
  <c r="G10" i="1" s="1"/>
  <c r="E20" i="2"/>
  <c r="E38" i="2" s="1"/>
  <c r="F20" i="2"/>
  <c r="F26" i="1"/>
  <c r="E26" i="1"/>
  <c r="H28" i="1"/>
  <c r="E9" i="1"/>
  <c r="H10" i="1" l="1"/>
  <c r="H9" i="1" s="1"/>
  <c r="G9" i="1"/>
  <c r="F9" i="1"/>
  <c r="K6" i="3"/>
  <c r="I6" i="3"/>
  <c r="G6" i="3"/>
  <c r="E6" i="3"/>
  <c r="K5" i="3"/>
  <c r="I5" i="3"/>
  <c r="G5" i="3"/>
  <c r="E5" i="3"/>
  <c r="J23" i="4"/>
  <c r="H23" i="4"/>
  <c r="F23" i="4"/>
  <c r="D23" i="4"/>
  <c r="J18" i="3"/>
  <c r="H18" i="3"/>
  <c r="F18" i="3"/>
  <c r="D18" i="3"/>
  <c r="H43" i="2"/>
  <c r="G43" i="2"/>
  <c r="F43" i="2"/>
  <c r="H29" i="2"/>
  <c r="G29" i="2"/>
  <c r="F29" i="2"/>
  <c r="H26" i="1"/>
  <c r="G26" i="1"/>
  <c r="F39" i="2"/>
  <c r="H39" i="2" l="1"/>
  <c r="G39" i="2"/>
  <c r="H28" i="2" l="1"/>
  <c r="G28" i="2"/>
  <c r="F28" i="2"/>
  <c r="E28" i="2"/>
  <c r="H22" i="2"/>
  <c r="G22" i="2"/>
  <c r="F22" i="2"/>
  <c r="E22" i="2"/>
  <c r="H42" i="2"/>
  <c r="G42" i="2"/>
  <c r="F42" i="2"/>
  <c r="E42" i="2"/>
  <c r="H31" i="2"/>
  <c r="K13" i="4" s="1"/>
  <c r="G31" i="2"/>
  <c r="I13" i="4" s="1"/>
  <c r="F31" i="2"/>
  <c r="G13" i="4" s="1"/>
  <c r="E31" i="2"/>
  <c r="E13" i="4" s="1"/>
  <c r="H20" i="2"/>
  <c r="H41" i="2" s="1"/>
  <c r="G20" i="2"/>
  <c r="G41" i="2" s="1"/>
  <c r="F41" i="2"/>
  <c r="E41" i="2"/>
  <c r="H16" i="2"/>
  <c r="K10" i="4" s="1"/>
  <c r="G16" i="2"/>
  <c r="I10" i="4" s="1"/>
  <c r="F16" i="2"/>
  <c r="G10" i="4" s="1"/>
  <c r="E16" i="2"/>
  <c r="E10" i="4" s="1"/>
  <c r="K12" i="3"/>
  <c r="H40" i="2" l="1"/>
  <c r="K16" i="4" s="1"/>
  <c r="G40" i="2"/>
  <c r="I16" i="4" s="1"/>
  <c r="F40" i="2"/>
  <c r="G16" i="4" s="1"/>
  <c r="G38" i="2"/>
  <c r="G37" i="2" s="1"/>
  <c r="I15" i="4" s="1"/>
  <c r="G19" i="2"/>
  <c r="I11" i="4" s="1"/>
  <c r="E37" i="2"/>
  <c r="E15" i="4" s="1"/>
  <c r="E19" i="2"/>
  <c r="E11" i="4" s="1"/>
  <c r="E26" i="2"/>
  <c r="E25" i="2" s="1"/>
  <c r="E12" i="4" s="1"/>
  <c r="G26" i="2"/>
  <c r="G25" i="2" s="1"/>
  <c r="I12" i="4" s="1"/>
  <c r="H19" i="2"/>
  <c r="K11" i="4" s="1"/>
  <c r="H26" i="2"/>
  <c r="H25" i="2" s="1"/>
  <c r="K12" i="4" s="1"/>
  <c r="H38" i="2"/>
  <c r="H37" i="2" s="1"/>
  <c r="K15" i="4" s="1"/>
  <c r="E40" i="2"/>
  <c r="E16" i="4" s="1"/>
  <c r="F19" i="2"/>
  <c r="G11" i="4" s="1"/>
  <c r="F26" i="2"/>
  <c r="F25" i="2" s="1"/>
  <c r="G12" i="4" s="1"/>
  <c r="F38" i="2"/>
  <c r="F37" i="2" s="1"/>
  <c r="G15" i="4" s="1"/>
  <c r="D61" i="2"/>
  <c r="D40" i="1"/>
  <c r="F24" i="1" l="1"/>
  <c r="G11" i="3" s="1"/>
  <c r="G24" i="1"/>
  <c r="I11" i="3" s="1"/>
  <c r="H24" i="1"/>
  <c r="K11" i="3" s="1"/>
  <c r="E24" i="1"/>
  <c r="E11" i="3" s="1"/>
  <c r="F20" i="1"/>
  <c r="G10" i="3" s="1"/>
  <c r="H20" i="1"/>
  <c r="K10" i="3" s="1"/>
  <c r="E20" i="1"/>
  <c r="E10" i="3" s="1"/>
  <c r="F7" i="1"/>
  <c r="G7" i="3" s="1"/>
  <c r="G7" i="1"/>
  <c r="I7" i="3" s="1"/>
  <c r="H7" i="1"/>
  <c r="K7" i="3" s="1"/>
  <c r="E7" i="1"/>
  <c r="E7" i="3" s="1"/>
  <c r="G20" i="1"/>
  <c r="I10" i="3" s="1"/>
</calcChain>
</file>

<file path=xl/sharedStrings.xml><?xml version="1.0" encoding="utf-8"?>
<sst xmlns="http://schemas.openxmlformats.org/spreadsheetml/2006/main" count="212" uniqueCount="127">
  <si>
    <t>№</t>
  </si>
  <si>
    <t>Показатель</t>
  </si>
  <si>
    <t>Выполнение индикатора локализации (%)</t>
  </si>
  <si>
    <t>Реализация инвестиционных программ (%)**</t>
  </si>
  <si>
    <t>Коэффициент независимости от иностранной валюты</t>
  </si>
  <si>
    <t>Рентабельность инвестиций акционеров (TSR — Total Shareholders Return)</t>
  </si>
  <si>
    <t>ПЕРЕЧЕНЬ
основных ключевых показателей эффективности</t>
  </si>
  <si>
    <t>Итого</t>
  </si>
  <si>
    <t>Показатель эффективности пуска производственных мощностей (в% от установленного объема) **</t>
  </si>
  <si>
    <t>ПЕРЕЧЕНЬ
дополнительных ключевых показателей эффективности</t>
  </si>
  <si>
    <t xml:space="preserve">Норматив </t>
  </si>
  <si>
    <t>I квартал</t>
  </si>
  <si>
    <t>I полугодие</t>
  </si>
  <si>
    <t>9 месяцев</t>
  </si>
  <si>
    <t>год</t>
  </si>
  <si>
    <r>
      <t xml:space="preserve">Аср — </t>
    </r>
    <r>
      <rPr>
        <sz val="10"/>
        <color theme="1"/>
        <rFont val="Times New Roman"/>
        <family val="1"/>
        <charset val="204"/>
      </rPr>
      <t xml:space="preserve">среднеарифметическая величина стоимости активов, рассчитываемая по формуле:  </t>
    </r>
    <r>
      <rPr>
        <b/>
        <sz val="10"/>
        <color theme="1"/>
        <rFont val="Times New Roman"/>
        <family val="1"/>
        <charset val="204"/>
      </rPr>
      <t>Аср= (А1 + А2) / 2</t>
    </r>
  </si>
  <si>
    <r>
      <t xml:space="preserve">А1 — </t>
    </r>
    <r>
      <rPr>
        <sz val="10"/>
        <color theme="1"/>
        <rFont val="Times New Roman"/>
        <family val="1"/>
        <charset val="204"/>
      </rPr>
      <t>стоимость активов на начало периода (графа 3 строки 400 формы № 1 «Бухгалтерский баланс»);</t>
    </r>
  </si>
  <si>
    <t>&gt; 0,05</t>
  </si>
  <si>
    <r>
      <t xml:space="preserve">Сп — </t>
    </r>
    <r>
      <rPr>
        <sz val="10"/>
        <color theme="1"/>
        <rFont val="Times New Roman"/>
        <family val="1"/>
        <charset val="204"/>
      </rPr>
      <t>сумма полной себестоимости товарной продукции</t>
    </r>
  </si>
  <si>
    <r>
      <t xml:space="preserve">ТП — </t>
    </r>
    <r>
      <rPr>
        <sz val="10"/>
        <color theme="1"/>
        <rFont val="Times New Roman"/>
        <family val="1"/>
        <charset val="204"/>
      </rPr>
      <t>сумма товарной продукции в действующих ценах</t>
    </r>
  </si>
  <si>
    <t>Коэффициент покрытия (платежеспособности)
Кпл = А2 / (П2 – ДО)</t>
  </si>
  <si>
    <r>
      <rPr>
        <b/>
        <sz val="10"/>
        <color theme="1"/>
        <rFont val="Times New Roman"/>
        <family val="1"/>
        <charset val="204"/>
      </rPr>
      <t>Рентабельность активов</t>
    </r>
    <r>
      <rPr>
        <sz val="10"/>
        <color theme="1"/>
        <rFont val="Times New Roman"/>
        <family val="1"/>
        <charset val="204"/>
      </rPr>
      <t xml:space="preserve">
Крр = Пудн / Аср</t>
    </r>
  </si>
  <si>
    <r>
      <t xml:space="preserve">Пудн — </t>
    </r>
    <r>
      <rPr>
        <sz val="10"/>
        <color theme="1"/>
        <rFont val="Times New Roman"/>
        <family val="1"/>
        <charset val="204"/>
      </rPr>
      <t>прибыль до уплаты налога на прибыль — (графа 5, строка 240, или убыток</t>
    </r>
    <r>
      <rPr>
        <sz val="10"/>
        <color theme="1"/>
        <rFont val="Calibri"/>
        <family val="2"/>
        <charset val="204"/>
        <scheme val="minor"/>
      </rPr>
      <t xml:space="preserve"> </t>
    </r>
    <r>
      <rPr>
        <sz val="10"/>
        <color theme="1"/>
        <rFont val="Times New Roman"/>
        <family val="1"/>
        <charset val="204"/>
      </rPr>
      <t>— со знаком минус графа 6, строка 240 формы № 2 «Отчет о финансовых результатах»)</t>
    </r>
  </si>
  <si>
    <r>
      <t xml:space="preserve">Снижение себестоимости продукции (в % к установленному заданию)
</t>
    </r>
    <r>
      <rPr>
        <sz val="10"/>
        <color theme="1"/>
        <rFont val="Times New Roman"/>
        <family val="1"/>
        <charset val="204"/>
      </rPr>
      <t>З=(Сп/ТП)*100</t>
    </r>
  </si>
  <si>
    <r>
      <t xml:space="preserve">П2 — </t>
    </r>
    <r>
      <rPr>
        <sz val="10"/>
        <color theme="1"/>
        <rFont val="Times New Roman"/>
        <family val="1"/>
        <charset val="204"/>
      </rPr>
      <t>обязательства, раздел II пассива баланса, строка 770</t>
    </r>
  </si>
  <si>
    <r>
      <t>ДО</t>
    </r>
    <r>
      <rPr>
        <sz val="10"/>
        <color theme="1"/>
        <rFont val="Times New Roman"/>
        <family val="1"/>
        <charset val="204"/>
      </rPr>
      <t xml:space="preserve"> — долгосрочные обязательства (строка 490 бухгалтерского баланса)</t>
    </r>
  </si>
  <si>
    <r>
      <t xml:space="preserve">Коэффициент финансовой независимости
</t>
    </r>
    <r>
      <rPr>
        <sz val="10"/>
        <color theme="1"/>
        <rFont val="Times New Roman"/>
        <family val="1"/>
        <charset val="204"/>
      </rPr>
      <t>Ксс = П1 / (П2 – ДО)</t>
    </r>
  </si>
  <si>
    <t>&gt; 1,25</t>
  </si>
  <si>
    <t>&gt; 1</t>
  </si>
  <si>
    <t>Показатель выполнения параметров экспорта</t>
  </si>
  <si>
    <t>Отношение фактического денежного показателя параметров экспорта к прогнозному заявленному значению</t>
  </si>
  <si>
    <t>операционные расходы</t>
  </si>
  <si>
    <t>/выручка</t>
  </si>
  <si>
    <t>чистая прибыль</t>
  </si>
  <si>
    <r>
      <t>/(</t>
    </r>
    <r>
      <rPr>
        <sz val="10"/>
        <color theme="1"/>
        <rFont val="Times New Roman"/>
        <family val="1"/>
        <charset val="204"/>
      </rPr>
      <t xml:space="preserve"> привлеченный капитал на начало и конец периода</t>
    </r>
    <r>
      <rPr>
        <sz val="11"/>
        <color theme="1"/>
        <rFont val="Times New Roman"/>
        <family val="1"/>
        <charset val="204"/>
      </rPr>
      <t>)</t>
    </r>
  </si>
  <si>
    <t>/(среднегодовой акционерный капитал)</t>
  </si>
  <si>
    <t>Коэффициент абсолютной ликвидности
Кал= Дс / То</t>
  </si>
  <si>
    <r>
      <rPr>
        <b/>
        <sz val="10"/>
        <color theme="1"/>
        <rFont val="Times New Roman"/>
        <family val="1"/>
        <charset val="204"/>
      </rPr>
      <t>ДС</t>
    </r>
    <r>
      <rPr>
        <sz val="10"/>
        <color theme="1"/>
        <rFont val="Times New Roman"/>
        <family val="1"/>
        <charset val="204"/>
      </rPr>
      <t xml:space="preserve"> — денежные средства — сумма строк раздела актива баланса, строка 320 (строки 330 + 340 + 350 + 360)</t>
    </r>
  </si>
  <si>
    <r>
      <t xml:space="preserve">Дп — </t>
    </r>
    <r>
      <rPr>
        <sz val="10"/>
        <color theme="1"/>
        <rFont val="Times New Roman"/>
        <family val="1"/>
        <charset val="204"/>
      </rPr>
      <t>количество календарных дней в периоде</t>
    </r>
  </si>
  <si>
    <r>
      <t xml:space="preserve">Оборачиваемость кредиторской задолженности в днях
</t>
    </r>
    <r>
      <rPr>
        <sz val="10"/>
        <color theme="1"/>
        <rFont val="Times New Roman"/>
        <family val="1"/>
        <charset val="204"/>
      </rPr>
      <t>Окрдн = Дп / (Вр / Кзср)</t>
    </r>
  </si>
  <si>
    <r>
      <t xml:space="preserve">Оборачиваемость дебиторской задолженности в днях
</t>
    </r>
    <r>
      <rPr>
        <sz val="10"/>
        <color theme="1"/>
        <rFont val="Times New Roman"/>
        <family val="1"/>
        <charset val="204"/>
      </rPr>
      <t>Одздн = Дп / (Вр / Дзср)</t>
    </r>
  </si>
  <si>
    <r>
      <t xml:space="preserve">Коэффициент износа основных средств
</t>
    </r>
    <r>
      <rPr>
        <sz val="10"/>
        <color theme="1"/>
        <rFont val="Times New Roman"/>
        <family val="1"/>
        <charset val="204"/>
      </rPr>
      <t>Кизн = И/О</t>
    </r>
  </si>
  <si>
    <r>
      <t xml:space="preserve">Коэффициент обновления основных средств
</t>
    </r>
    <r>
      <rPr>
        <sz val="10"/>
        <color theme="1"/>
        <rFont val="Times New Roman"/>
        <family val="1"/>
        <charset val="204"/>
      </rPr>
      <t>Кн = Ан/Акос</t>
    </r>
  </si>
  <si>
    <r>
      <t xml:space="preserve">Производительность труда
</t>
    </r>
    <r>
      <rPr>
        <sz val="10"/>
        <color theme="1"/>
        <rFont val="Times New Roman"/>
        <family val="1"/>
        <charset val="204"/>
      </rPr>
      <t>Вч = Вр/Чср</t>
    </r>
  </si>
  <si>
    <r>
      <rPr>
        <b/>
        <sz val="10"/>
        <color theme="1"/>
        <rFont val="Times New Roman"/>
        <family val="1"/>
        <charset val="204"/>
      </rPr>
      <t>И</t>
    </r>
    <r>
      <rPr>
        <sz val="10"/>
        <color theme="1"/>
        <rFont val="Times New Roman"/>
        <family val="1"/>
        <charset val="204"/>
      </rPr>
      <t xml:space="preserve"> — износ основных средств — строка 011 формы № 1 «Бухгалтерский баланс»;</t>
    </r>
  </si>
  <si>
    <r>
      <rPr>
        <b/>
        <sz val="10"/>
        <color theme="1"/>
        <rFont val="Times New Roman"/>
        <family val="1"/>
        <charset val="204"/>
      </rPr>
      <t>О</t>
    </r>
    <r>
      <rPr>
        <sz val="10"/>
        <color theme="1"/>
        <rFont val="Times New Roman"/>
        <family val="1"/>
        <charset val="204"/>
      </rPr>
      <t xml:space="preserve"> — первоначальная стоимость основных средств — строка 010 формы № 1 «Бухгалтерский баланс»</t>
    </r>
  </si>
  <si>
    <r>
      <rPr>
        <b/>
        <sz val="10"/>
        <color theme="1"/>
        <rFont val="Times New Roman"/>
        <family val="1"/>
        <charset val="204"/>
      </rPr>
      <t xml:space="preserve">Ан </t>
    </r>
    <r>
      <rPr>
        <sz val="10"/>
        <color theme="1"/>
        <rFont val="Times New Roman"/>
        <family val="1"/>
        <charset val="204"/>
      </rPr>
      <t>— балансовая стоимость поступивших за период основных средств (строка 101, графа 2 Формы статистической отчетности 2-moliya «Отчет о наличии и движении основных средств и других нефинансовых активов»)</t>
    </r>
  </si>
  <si>
    <r>
      <rPr>
        <b/>
        <sz val="10"/>
        <color theme="1"/>
        <rFont val="Times New Roman"/>
        <family val="1"/>
        <charset val="204"/>
      </rPr>
      <t xml:space="preserve">Акос </t>
    </r>
    <r>
      <rPr>
        <sz val="10"/>
        <color theme="1"/>
        <rFont val="Times New Roman"/>
        <family val="1"/>
        <charset val="204"/>
      </rPr>
      <t>— балансовая стоимость всех основных средств на конец периода (строка 101, графа 9 Формы статистической отчетности 2-moliya «Отчет о наличии и движении основных средств и других нефинансовых активов»</t>
    </r>
  </si>
  <si>
    <r>
      <rPr>
        <b/>
        <sz val="10"/>
        <color theme="1"/>
        <rFont val="Times New Roman"/>
        <family val="1"/>
        <charset val="204"/>
      </rPr>
      <t xml:space="preserve">Вр </t>
    </r>
    <r>
      <rPr>
        <sz val="10"/>
        <color theme="1"/>
        <rFont val="Times New Roman"/>
        <family val="1"/>
        <charset val="204"/>
      </rPr>
      <t>— чистая выручка от реализации продукции (работ, услуг) отчетного периода, сум; (строка 010, графа 5 «Чистая выручка от реализации продукции (товаров, работ, услуг» формы № 2 «Отчет о финансовых результатах»)</t>
    </r>
  </si>
  <si>
    <r>
      <rPr>
        <b/>
        <sz val="10"/>
        <color theme="1"/>
        <rFont val="Times New Roman"/>
        <family val="1"/>
        <charset val="204"/>
      </rPr>
      <t xml:space="preserve">Чср </t>
    </r>
    <r>
      <rPr>
        <sz val="10"/>
        <color theme="1"/>
        <rFont val="Times New Roman"/>
        <family val="1"/>
        <charset val="204"/>
      </rPr>
      <t>— реднесписочная численность сотрудников организации, согласно информации кадровой службы</t>
    </r>
  </si>
  <si>
    <r>
      <t xml:space="preserve">Фондоотдача
</t>
    </r>
    <r>
      <rPr>
        <sz val="10"/>
        <color theme="1"/>
        <rFont val="Times New Roman"/>
        <family val="1"/>
        <charset val="204"/>
      </rPr>
      <t>Фо = Вр/Фср</t>
    </r>
  </si>
  <si>
    <r>
      <t xml:space="preserve">Доля инновационной продукции в общем объеме реализованной продукции
</t>
    </r>
    <r>
      <rPr>
        <sz val="10"/>
        <color theme="1"/>
        <rFont val="Times New Roman"/>
        <family val="1"/>
        <charset val="204"/>
      </rPr>
      <t>VIPSsp = (VIPS / VPS) * 100%</t>
    </r>
  </si>
  <si>
    <r>
      <t xml:space="preserve">VPS — </t>
    </r>
    <r>
      <rPr>
        <sz val="10"/>
        <color theme="1"/>
        <rFont val="Times New Roman"/>
        <family val="1"/>
        <charset val="204"/>
      </rPr>
      <t>общий объем реализованных товаров, работ, услуг (в денежном выражении)</t>
    </r>
  </si>
  <si>
    <r>
      <rPr>
        <b/>
        <sz val="10"/>
        <color theme="1"/>
        <rFont val="Times New Roman"/>
        <family val="1"/>
        <charset val="204"/>
      </rPr>
      <t>VIPS</t>
    </r>
    <r>
      <rPr>
        <sz val="10"/>
        <color theme="1"/>
        <rFont val="Times New Roman"/>
        <family val="1"/>
        <charset val="204"/>
      </rPr>
      <t xml:space="preserve"> — объем реализованных инновационных товаров, работ, услуг (в денежном выражении)</t>
    </r>
  </si>
  <si>
    <r>
      <t xml:space="preserve">Доля затрат на инновационную деятельность в общих затратах предприятия
</t>
    </r>
    <r>
      <rPr>
        <sz val="10"/>
        <color theme="1"/>
        <rFont val="Times New Roman"/>
        <family val="1"/>
        <charset val="204"/>
      </rPr>
      <t>R&amp;DGE = (R&amp;D / GE) * 100%</t>
    </r>
  </si>
  <si>
    <r>
      <rPr>
        <b/>
        <sz val="10"/>
        <color theme="1"/>
        <rFont val="Times New Roman"/>
        <family val="1"/>
        <charset val="204"/>
      </rPr>
      <t xml:space="preserve">R&amp;D </t>
    </r>
    <r>
      <rPr>
        <sz val="10"/>
        <color theme="1"/>
        <rFont val="Times New Roman"/>
        <family val="1"/>
        <charset val="204"/>
      </rPr>
      <t>— общие затраты на инновационную деятельность (в денежном выражении)</t>
    </r>
  </si>
  <si>
    <r>
      <rPr>
        <b/>
        <sz val="10"/>
        <color theme="1"/>
        <rFont val="Times New Roman"/>
        <family val="1"/>
        <charset val="204"/>
      </rPr>
      <t>GE</t>
    </r>
    <r>
      <rPr>
        <sz val="10"/>
        <color theme="1"/>
        <rFont val="Times New Roman"/>
        <family val="1"/>
        <charset val="204"/>
      </rPr>
      <t xml:space="preserve"> — общие затраты организации (в денежном выражении)</t>
    </r>
  </si>
  <si>
    <r>
      <t xml:space="preserve">Затраты на обучение персонала, в расчете на одного работника
</t>
    </r>
    <r>
      <rPr>
        <sz val="10"/>
        <color theme="1"/>
        <rFont val="Times New Roman"/>
        <family val="1"/>
        <charset val="204"/>
      </rPr>
      <t>Зобуч / Чср</t>
    </r>
  </si>
  <si>
    <r>
      <t xml:space="preserve">Зобуч — </t>
    </r>
    <r>
      <rPr>
        <sz val="10"/>
        <color theme="1"/>
        <rFont val="Times New Roman"/>
        <family val="1"/>
        <charset val="204"/>
      </rPr>
      <t>затраты на обучение персонала (на основании документов бухгалтерского учета)</t>
    </r>
  </si>
  <si>
    <r>
      <t xml:space="preserve">Чср — </t>
    </r>
    <r>
      <rPr>
        <sz val="10"/>
        <color theme="1"/>
        <rFont val="Times New Roman"/>
        <family val="1"/>
        <charset val="204"/>
      </rPr>
      <t>среднесписочная численность сотрудников организации, согласно информации кадровой службы</t>
    </r>
  </si>
  <si>
    <r>
      <t xml:space="preserve">Коэффициент текучести кадров
</t>
    </r>
    <r>
      <rPr>
        <sz val="10"/>
        <color theme="1"/>
        <rFont val="Times New Roman"/>
        <family val="1"/>
        <charset val="204"/>
      </rPr>
      <t>Чнач/Чкон</t>
    </r>
  </si>
  <si>
    <r>
      <t xml:space="preserve">Чнач и Чкон — </t>
    </r>
    <r>
      <rPr>
        <sz val="10"/>
        <color theme="1"/>
        <rFont val="Times New Roman"/>
        <family val="1"/>
        <charset val="204"/>
      </rPr>
      <t>численность сотрудников организации, на начало и конец периода, согласно информации кадровой службы</t>
    </r>
  </si>
  <si>
    <r>
      <t xml:space="preserve">Энергоэффективность (доля затрат на энергию в структуре себестоимости продукции)
</t>
    </r>
    <r>
      <rPr>
        <sz val="10"/>
        <color theme="1"/>
        <rFont val="Times New Roman"/>
        <family val="1"/>
        <charset val="204"/>
      </rPr>
      <t>Зэ / Зп</t>
    </r>
  </si>
  <si>
    <r>
      <t>Зэ —</t>
    </r>
    <r>
      <rPr>
        <sz val="10"/>
        <color theme="1"/>
        <rFont val="Times New Roman"/>
        <family val="1"/>
        <charset val="204"/>
      </rPr>
      <t xml:space="preserve"> совокупная стоимость затрат производственного назначения на горюче-смазочные материалы, теплоснабжение, потребление электричества, газоснабжение (на основании документов бухгалтерского учета)</t>
    </r>
  </si>
  <si>
    <r>
      <t xml:space="preserve">Зп — </t>
    </r>
    <r>
      <rPr>
        <sz val="10"/>
        <color theme="1"/>
        <rFont val="Times New Roman"/>
        <family val="1"/>
        <charset val="204"/>
      </rPr>
      <t>себестоимость произведенной продукции (на основании документов бухгалтерского учета)</t>
    </r>
  </si>
  <si>
    <t>&gt; 0,2</t>
  </si>
  <si>
    <t>&lt; 0,5</t>
  </si>
  <si>
    <t>Удельный вес</t>
  </si>
  <si>
    <t>Прогноз</t>
  </si>
  <si>
    <t>Выполнение прогноза чистой выручки от реализации 
Вырученные средства от реализации товаров, услуг или работ, (Чистая выручка от реализации по балансу форма № 2, строка — 010, тыс,сум</t>
  </si>
  <si>
    <t>Выполнение прогноза чистой прибыли (убытка)
Прибыль до налогообложения — Налоги (Чистая прибыль (убыток) по балансу форма № 2, строка — 270), тыс,сум</t>
  </si>
  <si>
    <t>А2 — стоимость активов на конец периода (графа 4 строки 400 формы № 1 «Бухгалтерский баланс»),</t>
  </si>
  <si>
    <t>Коэффициент использования производственных мощностей
Ким = Qфакт, / ((Qпроектн, — (Qаренд, + Qконсерв,))</t>
  </si>
  <si>
    <t>Qфакт, — фактический объем выпущенной продукции (оказания услуг) за отчетный период в сопоставимом стоимостном выражении</t>
  </si>
  <si>
    <t>Qпроектн, — максимальный объем выпуска продукции (оказания услуг) за установленный период времени в сопоставимом стоимостном выражении, который может быть достигнут при полном использовании основного технологического оборудования и соблюдении установленного режима работы</t>
  </si>
  <si>
    <t>Qарендн, — объемы продукции (сопоставимые), приходящиеся на мощности, сданные в аренду</t>
  </si>
  <si>
    <t>Qконсерв, — объемы продукции (сопоставимые), приходящиеся на законсервированные мощности</t>
  </si>
  <si>
    <t>А2 — текущие активы (производственные запасы, готовая продукция, денежные средства, дебиторская задолженность и др,), раздел II актива баланса, строка 390,</t>
  </si>
  <si>
    <t>П2— обязательства, раздел II пассива баланса, строка 770,</t>
  </si>
  <si>
    <t>ДО — долгосрочные обязательства (строка 490 бухгалтерского баланса),</t>
  </si>
  <si>
    <t>П1 — источники собственных средств (уставной капитал, резервный капитал, добавленный капитал, нераспределенная прибыль и др,), итог раздела I пассива баланса, строка 480</t>
  </si>
  <si>
    <t>Расчет дивидендов, тыс,сум</t>
  </si>
  <si>
    <t>Выполнение плана, указанного в бизнес-плане,</t>
  </si>
  <si>
    <t>Процент фактической реализации проектов, выявленных за текущий период в сети и (или) региональных программах локализации, Также уровень импорта товаров аналогичен тем, которые произведены в рамках программы локализации,</t>
  </si>
  <si>
    <t>Целевой (прогнозный) показатель, установленный инвестиционной программой, средства, фактически освоенные в рамках инвестиционной программы процентное представление,</t>
  </si>
  <si>
    <t>Соотношение импорта и экспорта,
Степень, в которой платежи за импортные товары покрываются за счет экспорта товаров,
Если значение меньше 1 — положительное, если больше 1, оно отрицательно,</t>
  </si>
  <si>
    <t>(цена акции в конце периода — цена акции в начале периода + выплаченные в течение периода дивиденды)/(цена акции в начале периода),</t>
  </si>
  <si>
    <t>Прибыль до уплаты процентов, налогов (EBIT — Earnings Before Interest, Taxes)*, тыс,сум</t>
  </si>
  <si>
    <t>Прибыль до вычета процентов, налогов и амортизации (EBITDA — Earnings Before Interest, Taxes, Depreciation &amp; Amortization)*, тыс,сум</t>
  </si>
  <si>
    <t>Соотношение затрат и доходов (CIR — Cost Income Ratio)*
(операционные расходы)/выручка,</t>
  </si>
  <si>
    <t>Рентабельность привлеченного капитала (ROCE — Return on Capital Employed)*(чистая прибыль)/(привлеченный капитал на начало и конец периода),</t>
  </si>
  <si>
    <t>Рентабельность акционерного капитала (ROE — Return On Equity)*
(чистая прибыль)/(среднегодовой акционерный капитал),</t>
  </si>
  <si>
    <t>ТО — текущие обязательства, стр, 600 II раздела пассива баланса,</t>
  </si>
  <si>
    <t>Вр — чистая выручка от реализации продукции (работ, услуг) отчетного периода, сум,; стр,010, графа 5 «Чистая выручка от реализации продукции (товаров, работ, услуг» форма № 2 «Отчет о финансовых результатах»</t>
  </si>
  <si>
    <t>Кзср — среднее арифметическое значение кредиторской задолженности (половина от суммы значений на начало и конец периода по строке 601 «текущая кредиторская задолженность» раздела II пассива баланса, формы № 1 «Бухгалтерский баланс»),</t>
  </si>
  <si>
    <t>значение кредиторской задолженности (значений на начало периода по строке 601 «текущая кредиторская задолженность» раздела II пассива баланса, формы № 1 «Бухгалтерский баланс»),</t>
  </si>
  <si>
    <t>значение кредиторской задолженности (на конец периода по строке 601 «текущая кредиторская задолженность» раздела II пассива баланса, формы № 1 «Бухгалтерский баланс»),</t>
  </si>
  <si>
    <t>Вр— чистая выручка от реализации продукции (работ, услуг) отчетного периода, сум; стр,010, графа 5 «Чистая выручка от реализации продукции (товаров, работ, услуг» форма № 2 «Отчет о финансовых результатах,</t>
  </si>
  <si>
    <t>Дзср — среднее арифметическое значение дебиторской задолженности (половина от суммы значений на начало и конец периода по строке 210 «Дебиторы, всего» раздела II актива баланса, формы № 1 «Бухгалтерский баланс»),</t>
  </si>
  <si>
    <t>значение дебиторской задолженности (значений на начало периода по строке 210 «Дебиторы, всего» раздела II актива баланса, формы № 1 «Бухгалтерский баланс»),</t>
  </si>
  <si>
    <t>значение дебиторской задолженности (значений на конец периода по строке 210 «Дебиторы, всего» раздела II актива баланса, формы № 1 «Бухгалтерский баланс»),</t>
  </si>
  <si>
    <t>Вр — чистая выручка от реализации продукции (работ, услуг) отчетного периода, сум,; (строка 010, графа 5 «Чистая выручка от реализации продукции (товаров, работ, услуг» формы № 2 «Отчет о финансовых результатах»)</t>
  </si>
  <si>
    <t>Фср= (Ф1 + Ф2) / 2 — среднеарифметическая величина стоимости основных средств за отчетный период, Определяется по формуле средней арифметической</t>
  </si>
  <si>
    <t>Ф1— стоимость основных средств на начало отчетного периода, сум; стр, 012, графы 3 и 4 «Остаточная (балансовая) стоимость», форма № 1 «Бухгалтерский баланс»</t>
  </si>
  <si>
    <t>Ф2 — стоимость основных средств конец отчетного периода, сум; стр, 012, графы 3 и 4 «Остаточная (балансовая) стоимость», форма № 1 «Бухгалтерский баланс»</t>
  </si>
  <si>
    <t>Отношение фактического показателя ввода мощностей к прогнозному заявленному значению,</t>
  </si>
  <si>
    <t xml:space="preserve">           Ўзбекистон Республикаси Вазирлар Маҳкамасининг 2015 йил 28 июлдаги “Давлат улуши бўлган акциядорлик жамиятлари ва бошқа хўжалик юритувчи субъектлар фаолияти самарадорлигини баҳолаш мезонларини жорий этиш тўғрисида”ги қарорига асосан, жамият ижро этувчи орган фаолияти самарадорлигини баҳоламасдан ёки уларнинг фаолияти қониқарсиз ёки паст даражада деб эътироф этилган тақдирда устамалар белгилашга, мукофот пули ва бошқа моддий рағбатлантиришлар тўлашга йўл қўйилмайди,
           Шунингдек, Ижро этувчи органнинг самарадорлиги кетма-кет икки чорак мобайнида қониқарсиз ёки паст даражада (ҳар қандай уйғунликда) бўлса, бу ижро этувчи орган раҳбари билан меҳнат шартномасини бекор қилиш ташаббуси билан чиқишга олиб келади,</t>
  </si>
  <si>
    <t>Ф2 010</t>
  </si>
  <si>
    <t>Ф1 010</t>
  </si>
  <si>
    <t>Ф2 270</t>
  </si>
  <si>
    <t>Ф2 240</t>
  </si>
  <si>
    <t>Ф1 400</t>
  </si>
  <si>
    <t>Ф1 400 2022 ЯКУНИЙ</t>
  </si>
  <si>
    <t>Ф1 390</t>
  </si>
  <si>
    <t>Ф1 480</t>
  </si>
  <si>
    <t>Ф1 770</t>
  </si>
  <si>
    <t>Ф1 490</t>
  </si>
  <si>
    <t>Ф1 320</t>
  </si>
  <si>
    <t>Ф1 600</t>
  </si>
  <si>
    <t>Ф1 601 2022 якуний</t>
  </si>
  <si>
    <t xml:space="preserve">Ф1 601 </t>
  </si>
  <si>
    <t>Ф1 210 2022 якуний</t>
  </si>
  <si>
    <t>Ф1 210</t>
  </si>
  <si>
    <t>Ф1 011</t>
  </si>
  <si>
    <t>???????</t>
  </si>
  <si>
    <t>Ф1 012</t>
  </si>
  <si>
    <t>Ф1 012 2022 якуний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</si>
</sst>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16" x14ac:knownFonts="1">
    <font>
      <sz val="11"/>
      <color theme="1"/>
      <name val="Calibri"/>
      <family val="2"/>
      <charset val="204"/>
      <scheme val="minor"/>
    </font>
    <font>
      <sz val="10"/>
      <color theme="1"/>
      <name val="Times New Roman"/>
      <family val="1"/>
      <charset val="204"/>
    </font>
    <font>
      <b/>
      <sz val="12"/>
      <color theme="1"/>
      <name val="Times New Roman"/>
      <family val="1"/>
      <charset val="204"/>
    </font>
    <font>
      <b/>
      <sz val="11"/>
      <color theme="1"/>
      <name val="Times New Roman"/>
      <family val="1"/>
      <charset val="204"/>
    </font>
    <font>
      <b/>
      <sz val="10"/>
      <color theme="1"/>
      <name val="Times New Roman"/>
      <family val="1"/>
      <charset val="204"/>
    </font>
    <font>
      <i/>
      <sz val="10"/>
      <color theme="1"/>
      <name val="Times New Roman"/>
      <family val="1"/>
      <charset val="204"/>
    </font>
    <font>
      <sz val="11"/>
      <color theme="1"/>
      <name val="Times New Roman"/>
      <family val="1"/>
      <charset val="204"/>
    </font>
    <font>
      <sz val="10"/>
      <color theme="1"/>
      <name val="Calibri"/>
      <family val="2"/>
      <charset val="204"/>
      <scheme val="minor"/>
    </font>
    <font>
      <sz val="8"/>
      <name val="Arial"/>
      <family val="2"/>
    </font>
    <font>
      <sz val="10"/>
      <name val="Times New Roman"/>
      <family val="1"/>
      <charset val="204"/>
    </font>
    <font>
      <b/>
      <sz val="9"/>
      <color theme="1"/>
      <name val="Times New Roman"/>
      <family val="1"/>
      <charset val="204"/>
    </font>
    <font>
      <b/>
      <sz val="10"/>
      <name val="Times New Roman"/>
      <family val="1"/>
      <charset val="204"/>
    </font>
    <font>
      <sz val="8"/>
      <color theme="1"/>
      <name val="Times New Roman"/>
      <family val="1"/>
      <charset val="204"/>
    </font>
    <font>
      <sz val="10"/>
      <color theme="1"/>
      <name val="Arial"/>
      <family val="2"/>
      <charset val="204"/>
    </font>
    <font>
      <sz val="12"/>
      <color theme="1"/>
      <name val="Times New Roman"/>
      <family val="1"/>
      <charset val="204"/>
    </font>
    <font>
      <sz val="11"/>
      <color rgb="FF000000"/>
      <name val="Times New Roman"/>
      <family val="1"/>
      <charset val="204"/>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C0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77">
    <xf numFmtId="0" fontId="0" fillId="0" borderId="0" xfId="0"/>
    <xf numFmtId="0" fontId="1" fillId="2" borderId="1" xfId="0" applyFont="1" applyFill="1" applyBorder="1" applyAlignment="1">
      <alignment vertical="center" wrapText="1"/>
    </xf>
    <xf numFmtId="0" fontId="2" fillId="2" borderId="0" xfId="0" applyFont="1" applyFill="1" applyBorder="1" applyAlignment="1">
      <alignment horizontal="center" vertical="center" wrapText="1"/>
    </xf>
    <xf numFmtId="0" fontId="3" fillId="0" borderId="0" xfId="0" applyFont="1" applyAlignment="1">
      <alignment horizontal="center"/>
    </xf>
    <xf numFmtId="0" fontId="5" fillId="2" borderId="1" xfId="0" applyFont="1" applyFill="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1" fillId="0" borderId="1" xfId="0" applyFont="1" applyBorder="1" applyAlignment="1">
      <alignment horizontal="justify" vertical="center" wrapText="1"/>
    </xf>
    <xf numFmtId="0" fontId="0" fillId="0" borderId="1" xfId="0"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3" fontId="9" fillId="3" borderId="1" xfId="1" applyNumberFormat="1" applyFont="1" applyFill="1" applyBorder="1" applyAlignment="1">
      <alignment horizontal="center" vertical="center"/>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65" fontId="11" fillId="3" borderId="1" xfId="1" applyNumberFormat="1" applyFont="1" applyFill="1" applyBorder="1" applyAlignment="1">
      <alignment horizontal="center" vertical="center"/>
    </xf>
    <xf numFmtId="165" fontId="1" fillId="3" borderId="1" xfId="0" applyNumberFormat="1" applyFont="1" applyFill="1" applyBorder="1" applyAlignment="1">
      <alignment horizontal="center" vertical="center" wrapText="1"/>
    </xf>
    <xf numFmtId="165" fontId="9" fillId="3" borderId="1" xfId="1" applyNumberFormat="1" applyFont="1" applyFill="1" applyBorder="1" applyAlignment="1">
      <alignment horizontal="center" vertical="center" wrapText="1"/>
    </xf>
    <xf numFmtId="3" fontId="9" fillId="3" borderId="1" xfId="1"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3" borderId="1" xfId="0" applyFont="1" applyFill="1" applyBorder="1" applyAlignment="1">
      <alignment horizontal="center"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3"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7" fillId="3" borderId="1" xfId="0" applyFont="1" applyFill="1" applyBorder="1" applyAlignment="1">
      <alignment horizontal="center" vertical="center"/>
    </xf>
    <xf numFmtId="165" fontId="7" fillId="3"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wrapText="1"/>
    </xf>
    <xf numFmtId="0" fontId="7" fillId="0" borderId="0" xfId="0" applyFont="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4" fillId="0" borderId="1" xfId="0" applyFont="1" applyBorder="1" applyAlignment="1">
      <alignment vertical="center"/>
    </xf>
    <xf numFmtId="0" fontId="4" fillId="0" borderId="0" xfId="0" applyFont="1" applyBorder="1" applyAlignment="1">
      <alignment vertical="center" wrapText="1"/>
    </xf>
    <xf numFmtId="0" fontId="14" fillId="0" borderId="0" xfId="0" applyFont="1" applyAlignment="1">
      <alignment vertical="justify" wrapText="1"/>
    </xf>
    <xf numFmtId="0" fontId="14" fillId="0" borderId="0" xfId="0" applyFont="1" applyAlignment="1">
      <alignment vertical="justify"/>
    </xf>
    <xf numFmtId="0" fontId="3" fillId="0" borderId="1" xfId="0" applyFont="1" applyBorder="1" applyAlignment="1">
      <alignment vertical="center"/>
    </xf>
    <xf numFmtId="0" fontId="3" fillId="3" borderId="1" xfId="0" applyFont="1" applyFill="1" applyBorder="1" applyAlignment="1">
      <alignment vertical="center"/>
    </xf>
    <xf numFmtId="166" fontId="4" fillId="0" borderId="1" xfId="0" applyNumberFormat="1" applyFont="1" applyBorder="1" applyAlignment="1">
      <alignment horizontal="center" vertical="center"/>
    </xf>
    <xf numFmtId="0" fontId="15" fillId="0" borderId="0" xfId="0" applyFont="1"/>
    <xf numFmtId="167" fontId="4" fillId="3"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64" fontId="11" fillId="3" borderId="1" xfId="1" applyNumberFormat="1" applyFont="1" applyFill="1" applyBorder="1" applyAlignment="1">
      <alignment horizontal="center" vertical="center" wrapText="1"/>
    </xf>
    <xf numFmtId="0" fontId="6" fillId="4"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6" fillId="4" borderId="5"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0" fillId="0" borderId="0" xfId="0" applyAlignment="1">
      <alignment horizontal="center" vertical="center" wrapText="1"/>
    </xf>
    <xf numFmtId="0" fontId="6" fillId="4" borderId="4" xfId="0" applyFont="1" applyFill="1" applyBorder="1" applyAlignment="1">
      <alignment horizontal="center" vertical="center"/>
    </xf>
    <xf numFmtId="3" fontId="9" fillId="4" borderId="1" xfId="1" applyNumberFormat="1" applyFont="1" applyFill="1" applyBorder="1" applyAlignment="1">
      <alignment horizontal="center" vertical="center"/>
    </xf>
    <xf numFmtId="3" fontId="1" fillId="4" borderId="1" xfId="0" applyNumberFormat="1" applyFont="1" applyFill="1" applyBorder="1" applyAlignment="1">
      <alignment horizontal="center" vertical="center" wrapText="1"/>
    </xf>
    <xf numFmtId="165" fontId="13" fillId="4" borderId="1" xfId="0" applyNumberFormat="1" applyFont="1" applyFill="1" applyBorder="1" applyAlignment="1">
      <alignment horizontal="center" vertical="center"/>
    </xf>
    <xf numFmtId="0" fontId="6" fillId="4" borderId="4"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6" fillId="0" borderId="4" xfId="0" applyFont="1" applyFill="1" applyBorder="1" applyAlignment="1">
      <alignment horizontal="center" vertical="center"/>
    </xf>
    <xf numFmtId="165" fontId="1" fillId="5" borderId="1" xfId="0" applyNumberFormat="1" applyFont="1" applyFill="1" applyBorder="1" applyAlignment="1">
      <alignment horizontal="center" vertical="center"/>
    </xf>
    <xf numFmtId="0" fontId="13" fillId="4" borderId="1" xfId="0" applyFont="1" applyFill="1" applyBorder="1" applyAlignment="1">
      <alignment horizontal="center" vertical="center"/>
    </xf>
  </cellXfs>
  <cellStyles count="2">
    <cellStyle name="Обычный" xfId="0" builtinId="0"/>
    <cellStyle name="Обычный_Прогноз Баланс и фин результат за 2014г для БП"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view="pageBreakPreview" topLeftCell="A22" zoomScale="145" zoomScaleNormal="145" zoomScaleSheetLayoutView="145" workbookViewId="0">
      <selection activeCell="G31" sqref="G31"/>
    </sheetView>
  </sheetViews>
  <sheetFormatPr defaultRowHeight="15" x14ac:dyDescent="0.25"/>
  <cols>
    <col min="1" max="1" width="3.28515625" bestFit="1" customWidth="1"/>
    <col min="2" max="2" width="61.85546875" customWidth="1"/>
    <col min="3" max="3" width="8.85546875" bestFit="1" customWidth="1"/>
    <col min="4" max="4" width="9.85546875" style="46" customWidth="1"/>
    <col min="5" max="8" width="11.28515625" style="46" bestFit="1" customWidth="1"/>
  </cols>
  <sheetData>
    <row r="1" spans="1:9" ht="25.5" customHeight="1" x14ac:dyDescent="0.25">
      <c r="A1" s="52" t="s">
        <v>6</v>
      </c>
      <c r="B1" s="52"/>
      <c r="C1" s="52"/>
      <c r="D1" s="52"/>
      <c r="E1" s="52"/>
      <c r="F1" s="52"/>
      <c r="G1" s="52"/>
      <c r="H1" s="52"/>
    </row>
    <row r="2" spans="1:9" x14ac:dyDescent="0.25">
      <c r="A2" s="33"/>
      <c r="B2" s="33"/>
      <c r="C2" s="33"/>
      <c r="D2" s="33"/>
      <c r="E2" s="33"/>
      <c r="F2" s="33"/>
      <c r="G2" s="33"/>
      <c r="H2" s="33"/>
    </row>
    <row r="3" spans="1:9" ht="15" customHeight="1" x14ac:dyDescent="0.25">
      <c r="A3" s="47" t="s">
        <v>0</v>
      </c>
      <c r="B3" s="47" t="s">
        <v>1</v>
      </c>
      <c r="C3" s="49" t="s">
        <v>10</v>
      </c>
      <c r="D3" s="47" t="s">
        <v>11</v>
      </c>
      <c r="E3" s="47"/>
      <c r="F3" s="47"/>
      <c r="G3" s="47"/>
      <c r="H3" s="47"/>
    </row>
    <row r="4" spans="1:9" ht="26.25" thickBot="1" x14ac:dyDescent="0.3">
      <c r="A4" s="48"/>
      <c r="B4" s="48"/>
      <c r="C4" s="50"/>
      <c r="D4" s="45" t="s">
        <v>67</v>
      </c>
      <c r="E4" s="32" t="s">
        <v>68</v>
      </c>
      <c r="F4" s="32" t="s">
        <v>68</v>
      </c>
      <c r="G4" s="32" t="s">
        <v>68</v>
      </c>
      <c r="H4" s="32" t="s">
        <v>68</v>
      </c>
    </row>
    <row r="5" spans="1:9" ht="42.75" customHeight="1" thickBot="1" x14ac:dyDescent="0.3">
      <c r="A5" s="29">
        <v>1</v>
      </c>
      <c r="B5" s="8" t="s">
        <v>69</v>
      </c>
      <c r="C5" s="9"/>
      <c r="D5" s="31">
        <v>10</v>
      </c>
      <c r="E5" s="62">
        <v>2270350</v>
      </c>
      <c r="F5" s="63">
        <v>4622333</v>
      </c>
      <c r="G5" s="64">
        <v>6932183</v>
      </c>
      <c r="H5" s="64">
        <v>9204204</v>
      </c>
      <c r="I5" s="44" t="s">
        <v>107</v>
      </c>
    </row>
    <row r="6" spans="1:9" ht="38.25" customHeight="1" thickBot="1" x14ac:dyDescent="0.3">
      <c r="A6" s="29">
        <v>2</v>
      </c>
      <c r="B6" s="1" t="s">
        <v>70</v>
      </c>
      <c r="C6" s="9"/>
      <c r="D6" s="31">
        <v>5</v>
      </c>
      <c r="E6" s="65">
        <v>332297</v>
      </c>
      <c r="F6" s="66">
        <v>721382</v>
      </c>
      <c r="G6" s="66">
        <v>1081055</v>
      </c>
      <c r="H6" s="66">
        <v>1413310</v>
      </c>
      <c r="I6" s="44" t="s">
        <v>109</v>
      </c>
    </row>
    <row r="7" spans="1:9" ht="25.5" x14ac:dyDescent="0.25">
      <c r="A7" s="47">
        <v>3</v>
      </c>
      <c r="B7" s="8" t="s">
        <v>21</v>
      </c>
      <c r="C7" s="13" t="s">
        <v>17</v>
      </c>
      <c r="D7" s="31">
        <v>35</v>
      </c>
      <c r="E7" s="57">
        <f>+E8/E9</f>
        <v>1.6931542470118469E-2</v>
      </c>
      <c r="F7" s="57">
        <f t="shared" ref="F7:H7" si="0">+F8/F9</f>
        <v>3.6500150274592663E-2</v>
      </c>
      <c r="G7" s="57">
        <f t="shared" si="0"/>
        <v>5.4312202875672747E-2</v>
      </c>
      <c r="H7" s="57">
        <f t="shared" si="0"/>
        <v>7.044210441280227E-2</v>
      </c>
      <c r="I7" s="44"/>
    </row>
    <row r="8" spans="1:9" ht="39" customHeight="1" thickBot="1" x14ac:dyDescent="0.3">
      <c r="A8" s="47"/>
      <c r="B8" s="5" t="s">
        <v>22</v>
      </c>
      <c r="C8" s="6"/>
      <c r="D8" s="51"/>
      <c r="E8" s="65">
        <v>415371</v>
      </c>
      <c r="F8" s="66">
        <v>901728</v>
      </c>
      <c r="G8" s="66">
        <v>1351319</v>
      </c>
      <c r="H8" s="66">
        <v>1766638</v>
      </c>
      <c r="I8" s="44" t="s">
        <v>110</v>
      </c>
    </row>
    <row r="9" spans="1:9" ht="26.25" thickBot="1" x14ac:dyDescent="0.3">
      <c r="A9" s="47"/>
      <c r="B9" s="5" t="s">
        <v>15</v>
      </c>
      <c r="C9" s="9"/>
      <c r="D9" s="51"/>
      <c r="E9" s="22">
        <f>+(E10+E11)/2</f>
        <v>24532378</v>
      </c>
      <c r="F9" s="22">
        <f>+(F10+F11)/2</f>
        <v>24704775</v>
      </c>
      <c r="G9" s="22">
        <f>+(G10+G11)/2</f>
        <v>24880578</v>
      </c>
      <c r="H9" s="22">
        <f>+(H10+H11)/2</f>
        <v>25079290.5</v>
      </c>
    </row>
    <row r="10" spans="1:9" ht="45.75" thickBot="1" x14ac:dyDescent="0.3">
      <c r="A10" s="47"/>
      <c r="B10" s="5" t="s">
        <v>16</v>
      </c>
      <c r="C10" s="9"/>
      <c r="D10" s="51"/>
      <c r="E10" s="68">
        <v>24483545</v>
      </c>
      <c r="F10" s="68">
        <f>E10</f>
        <v>24483545</v>
      </c>
      <c r="G10" s="68">
        <f>F10</f>
        <v>24483545</v>
      </c>
      <c r="H10" s="68">
        <f>G10</f>
        <v>24483545</v>
      </c>
      <c r="I10" s="67" t="s">
        <v>112</v>
      </c>
    </row>
    <row r="11" spans="1:9" ht="26.25" thickBot="1" x14ac:dyDescent="0.3">
      <c r="A11" s="47"/>
      <c r="B11" s="5" t="s">
        <v>71</v>
      </c>
      <c r="C11" s="9"/>
      <c r="D11" s="51"/>
      <c r="E11" s="68">
        <v>24581211</v>
      </c>
      <c r="F11" s="63">
        <v>24926005</v>
      </c>
      <c r="G11" s="63">
        <v>25277611</v>
      </c>
      <c r="H11" s="63">
        <v>25675036</v>
      </c>
      <c r="I11" s="44" t="s">
        <v>111</v>
      </c>
    </row>
    <row r="12" spans="1:9" ht="26.25" thickBot="1" x14ac:dyDescent="0.3">
      <c r="A12" s="47">
        <v>4</v>
      </c>
      <c r="B12" s="7" t="s">
        <v>23</v>
      </c>
      <c r="C12" s="9"/>
      <c r="D12" s="51"/>
      <c r="E12" s="17"/>
      <c r="F12" s="17"/>
      <c r="G12" s="18"/>
      <c r="H12" s="17"/>
    </row>
    <row r="13" spans="1:9" ht="15.75" thickBot="1" x14ac:dyDescent="0.3">
      <c r="A13" s="47"/>
      <c r="B13" s="7" t="s">
        <v>18</v>
      </c>
      <c r="C13" s="9"/>
      <c r="D13" s="51"/>
      <c r="E13" s="74"/>
      <c r="F13" s="19"/>
      <c r="G13" s="19"/>
      <c r="H13" s="19"/>
    </row>
    <row r="14" spans="1:9" x14ac:dyDescent="0.25">
      <c r="A14" s="47"/>
      <c r="B14" s="7" t="s">
        <v>19</v>
      </c>
      <c r="C14" s="9"/>
      <c r="D14" s="51"/>
      <c r="E14" s="19"/>
      <c r="F14" s="19"/>
      <c r="G14" s="19"/>
      <c r="H14" s="19"/>
    </row>
    <row r="15" spans="1:9" ht="25.5" x14ac:dyDescent="0.25">
      <c r="A15" s="47">
        <v>5</v>
      </c>
      <c r="B15" s="7" t="s">
        <v>72</v>
      </c>
      <c r="C15" s="13" t="s">
        <v>17</v>
      </c>
      <c r="D15" s="31"/>
      <c r="E15" s="19"/>
      <c r="F15" s="19"/>
      <c r="G15" s="19"/>
      <c r="H15" s="19"/>
    </row>
    <row r="16" spans="1:9" ht="25.5" x14ac:dyDescent="0.25">
      <c r="A16" s="47"/>
      <c r="B16" s="8" t="s">
        <v>73</v>
      </c>
      <c r="C16" s="9"/>
      <c r="D16" s="31"/>
      <c r="E16" s="19"/>
      <c r="F16" s="19"/>
      <c r="G16" s="19"/>
      <c r="H16" s="19"/>
    </row>
    <row r="17" spans="1:9" ht="63.75" x14ac:dyDescent="0.25">
      <c r="A17" s="47"/>
      <c r="B17" s="8" t="s">
        <v>74</v>
      </c>
      <c r="C17" s="9"/>
      <c r="D17" s="31"/>
      <c r="E17" s="19"/>
      <c r="F17" s="19"/>
      <c r="G17" s="19"/>
      <c r="H17" s="19"/>
    </row>
    <row r="18" spans="1:9" ht="25.5" x14ac:dyDescent="0.25">
      <c r="A18" s="47"/>
      <c r="B18" s="8" t="s">
        <v>75</v>
      </c>
      <c r="C18" s="9"/>
      <c r="D18" s="31"/>
      <c r="E18" s="19"/>
      <c r="F18" s="19"/>
      <c r="G18" s="19"/>
      <c r="H18" s="19"/>
    </row>
    <row r="19" spans="1:9" ht="25.5" x14ac:dyDescent="0.25">
      <c r="A19" s="47"/>
      <c r="B19" s="8" t="s">
        <v>76</v>
      </c>
      <c r="C19" s="9"/>
      <c r="D19" s="31"/>
      <c r="E19" s="19"/>
      <c r="F19" s="19"/>
      <c r="G19" s="19"/>
      <c r="H19" s="19"/>
    </row>
    <row r="20" spans="1:9" ht="26.25" thickBot="1" x14ac:dyDescent="0.3">
      <c r="A20" s="47">
        <v>6</v>
      </c>
      <c r="B20" s="7" t="s">
        <v>20</v>
      </c>
      <c r="C20" s="6" t="s">
        <v>27</v>
      </c>
      <c r="D20" s="51">
        <v>30</v>
      </c>
      <c r="E20" s="57">
        <f>+E21/(E22-E23)</f>
        <v>20.49238900107197</v>
      </c>
      <c r="F20" s="57">
        <f>+F21/(F22-F23)</f>
        <v>28.482985013501928</v>
      </c>
      <c r="G20" s="57">
        <f>+G21/(G22-G23)</f>
        <v>32.178345152388211</v>
      </c>
      <c r="H20" s="57">
        <f>+H21/(H22-H23)</f>
        <v>23.700323839964007</v>
      </c>
    </row>
    <row r="21" spans="1:9" ht="39" thickBot="1" x14ac:dyDescent="0.3">
      <c r="A21" s="47"/>
      <c r="B21" s="5" t="s">
        <v>77</v>
      </c>
      <c r="C21" s="6"/>
      <c r="D21" s="51"/>
      <c r="E21" s="68">
        <v>4110056</v>
      </c>
      <c r="F21" s="63">
        <v>4451150</v>
      </c>
      <c r="G21" s="63">
        <v>4769056</v>
      </c>
      <c r="H21" s="63">
        <v>5057104</v>
      </c>
      <c r="I21" s="44" t="s">
        <v>113</v>
      </c>
    </row>
    <row r="22" spans="1:9" ht="15.75" thickBot="1" x14ac:dyDescent="0.3">
      <c r="A22" s="47"/>
      <c r="B22" s="5" t="s">
        <v>78</v>
      </c>
      <c r="C22" s="9"/>
      <c r="D22" s="51"/>
      <c r="E22" s="68">
        <v>200565</v>
      </c>
      <c r="F22" s="63">
        <v>156274</v>
      </c>
      <c r="G22" s="63">
        <v>148207</v>
      </c>
      <c r="H22" s="63">
        <v>213377</v>
      </c>
      <c r="I22" s="44" t="s">
        <v>115</v>
      </c>
    </row>
    <row r="23" spans="1:9" ht="23.25" customHeight="1" x14ac:dyDescent="0.25">
      <c r="A23" s="47"/>
      <c r="B23" s="5" t="s">
        <v>79</v>
      </c>
      <c r="C23" s="9"/>
      <c r="D23" s="51"/>
      <c r="E23" s="58"/>
      <c r="F23" s="58"/>
      <c r="G23" s="58"/>
      <c r="H23" s="58"/>
    </row>
    <row r="24" spans="1:9" ht="26.25" thickBot="1" x14ac:dyDescent="0.3">
      <c r="A24" s="47">
        <v>7</v>
      </c>
      <c r="B24" s="7" t="s">
        <v>26</v>
      </c>
      <c r="C24" s="13" t="s">
        <v>28</v>
      </c>
      <c r="D24" s="51">
        <v>20</v>
      </c>
      <c r="E24" s="57">
        <f>+E25/(E26-E27)</f>
        <v>121.55982349861641</v>
      </c>
      <c r="F24" s="57">
        <f t="shared" ref="F24:H24" si="1">+F25/(F26-F27)</f>
        <v>158.50193250316752</v>
      </c>
      <c r="G24" s="57">
        <f t="shared" si="1"/>
        <v>169.55612083099987</v>
      </c>
      <c r="H24" s="57">
        <f t="shared" si="1"/>
        <v>119.32710179635106</v>
      </c>
    </row>
    <row r="25" spans="1:9" ht="39" thickBot="1" x14ac:dyDescent="0.3">
      <c r="A25" s="47"/>
      <c r="B25" s="5" t="s">
        <v>80</v>
      </c>
      <c r="C25" s="13"/>
      <c r="D25" s="51"/>
      <c r="E25" s="68">
        <v>24380646</v>
      </c>
      <c r="F25" s="63">
        <v>24769731</v>
      </c>
      <c r="G25" s="63">
        <v>25129404</v>
      </c>
      <c r="H25" s="63">
        <v>25461659</v>
      </c>
      <c r="I25" s="44" t="s">
        <v>114</v>
      </c>
    </row>
    <row r="26" spans="1:9" x14ac:dyDescent="0.25">
      <c r="A26" s="47"/>
      <c r="B26" s="5" t="s">
        <v>24</v>
      </c>
      <c r="C26" s="9"/>
      <c r="D26" s="51"/>
      <c r="E26" s="16">
        <f>+E22</f>
        <v>200565</v>
      </c>
      <c r="F26" s="16">
        <f>+F22</f>
        <v>156274</v>
      </c>
      <c r="G26" s="16">
        <f>+G22</f>
        <v>148207</v>
      </c>
      <c r="H26" s="16">
        <f>+H22</f>
        <v>213377</v>
      </c>
    </row>
    <row r="27" spans="1:9" x14ac:dyDescent="0.25">
      <c r="A27" s="47"/>
      <c r="B27" s="5" t="s">
        <v>25</v>
      </c>
      <c r="C27" s="9"/>
      <c r="D27" s="51"/>
      <c r="E27" s="69">
        <v>0</v>
      </c>
      <c r="F27" s="70">
        <v>0</v>
      </c>
      <c r="G27" s="70">
        <v>0</v>
      </c>
      <c r="H27" s="70">
        <v>0</v>
      </c>
      <c r="I27" s="44" t="s">
        <v>116</v>
      </c>
    </row>
    <row r="28" spans="1:9" x14ac:dyDescent="0.25">
      <c r="A28" s="47">
        <v>8</v>
      </c>
      <c r="B28" s="7" t="s">
        <v>81</v>
      </c>
      <c r="C28" s="9"/>
      <c r="D28" s="51">
        <v>10</v>
      </c>
      <c r="E28" s="17">
        <v>0</v>
      </c>
      <c r="F28" s="17">
        <v>0</v>
      </c>
      <c r="G28" s="17">
        <v>0</v>
      </c>
      <c r="H28" s="61">
        <f>+H6/2</f>
        <v>706655</v>
      </c>
    </row>
    <row r="29" spans="1:9" x14ac:dyDescent="0.25">
      <c r="A29" s="47"/>
      <c r="B29" s="4" t="s">
        <v>82</v>
      </c>
      <c r="C29" s="9"/>
      <c r="D29" s="51"/>
      <c r="E29" s="19"/>
      <c r="F29" s="19"/>
      <c r="G29" s="19"/>
      <c r="H29" s="19"/>
    </row>
    <row r="30" spans="1:9" x14ac:dyDescent="0.25">
      <c r="A30" s="47">
        <v>9</v>
      </c>
      <c r="B30" s="7" t="s">
        <v>29</v>
      </c>
      <c r="C30" s="9"/>
      <c r="D30" s="43"/>
      <c r="E30" s="19"/>
      <c r="F30" s="19"/>
      <c r="G30" s="19"/>
      <c r="H30" s="19"/>
    </row>
    <row r="31" spans="1:9" ht="25.5" x14ac:dyDescent="0.25">
      <c r="A31" s="47"/>
      <c r="B31" s="4" t="s">
        <v>30</v>
      </c>
      <c r="C31" s="9"/>
      <c r="D31" s="43"/>
      <c r="E31" s="19"/>
      <c r="F31" s="19"/>
      <c r="G31" s="19"/>
      <c r="H31" s="19"/>
    </row>
    <row r="32" spans="1:9" x14ac:dyDescent="0.25">
      <c r="A32" s="47">
        <v>10</v>
      </c>
      <c r="B32" s="7" t="s">
        <v>2</v>
      </c>
      <c r="C32" s="9"/>
      <c r="D32" s="43"/>
      <c r="E32" s="19"/>
      <c r="F32" s="19"/>
      <c r="G32" s="19"/>
      <c r="H32" s="19"/>
    </row>
    <row r="33" spans="1:8" ht="51" x14ac:dyDescent="0.25">
      <c r="A33" s="47"/>
      <c r="B33" s="4" t="s">
        <v>83</v>
      </c>
      <c r="C33" s="9"/>
      <c r="D33" s="43"/>
      <c r="E33" s="9"/>
      <c r="F33" s="9"/>
      <c r="G33" s="9"/>
      <c r="H33" s="9"/>
    </row>
    <row r="34" spans="1:8" x14ac:dyDescent="0.25">
      <c r="A34" s="47">
        <v>11</v>
      </c>
      <c r="B34" s="7" t="s">
        <v>3</v>
      </c>
      <c r="C34" s="9"/>
      <c r="D34" s="43"/>
      <c r="E34" s="9"/>
      <c r="F34" s="9"/>
      <c r="G34" s="9"/>
      <c r="H34" s="9"/>
    </row>
    <row r="35" spans="1:8" ht="38.25" x14ac:dyDescent="0.25">
      <c r="A35" s="47"/>
      <c r="B35" s="4" t="s">
        <v>84</v>
      </c>
      <c r="C35" s="9"/>
      <c r="D35" s="43"/>
      <c r="E35" s="9"/>
      <c r="F35" s="9"/>
      <c r="G35" s="9"/>
      <c r="H35" s="9"/>
    </row>
    <row r="36" spans="1:8" x14ac:dyDescent="0.25">
      <c r="A36" s="47">
        <v>12</v>
      </c>
      <c r="B36" s="7" t="s">
        <v>4</v>
      </c>
      <c r="C36" s="9"/>
      <c r="D36" s="43"/>
      <c r="E36" s="9"/>
      <c r="F36" s="9"/>
      <c r="G36" s="9"/>
      <c r="H36" s="9"/>
    </row>
    <row r="37" spans="1:8" ht="63.75" x14ac:dyDescent="0.25">
      <c r="A37" s="47"/>
      <c r="B37" s="4" t="s">
        <v>85</v>
      </c>
      <c r="C37" s="9"/>
      <c r="D37" s="43"/>
      <c r="E37" s="9"/>
      <c r="F37" s="9"/>
      <c r="G37" s="9"/>
      <c r="H37" s="9"/>
    </row>
    <row r="38" spans="1:8" ht="25.5" x14ac:dyDescent="0.25">
      <c r="A38" s="47">
        <v>13</v>
      </c>
      <c r="B38" s="7" t="s">
        <v>5</v>
      </c>
      <c r="C38" s="9"/>
      <c r="D38" s="43"/>
      <c r="E38" s="9"/>
      <c r="F38" s="9"/>
      <c r="G38" s="9"/>
      <c r="H38" s="9"/>
    </row>
    <row r="39" spans="1:8" ht="38.25" x14ac:dyDescent="0.25">
      <c r="A39" s="47"/>
      <c r="B39" s="4" t="s">
        <v>86</v>
      </c>
      <c r="C39" s="9"/>
      <c r="D39" s="43"/>
      <c r="E39" s="9"/>
      <c r="F39" s="9"/>
      <c r="G39" s="9"/>
      <c r="H39" s="9"/>
    </row>
    <row r="40" spans="1:8" ht="15" customHeight="1" x14ac:dyDescent="0.25">
      <c r="A40" s="47" t="s">
        <v>7</v>
      </c>
      <c r="B40" s="47"/>
      <c r="C40" s="29"/>
      <c r="D40" s="10">
        <f>+D5+D6+D7+D12+D20+D24+D28</f>
        <v>110</v>
      </c>
      <c r="E40" s="10"/>
      <c r="F40" s="10"/>
      <c r="G40" s="10"/>
      <c r="H40" s="10"/>
    </row>
    <row r="42" spans="1:8" ht="15.75" x14ac:dyDescent="0.25">
      <c r="B42" s="2"/>
    </row>
    <row r="43" spans="1:8" x14ac:dyDescent="0.25">
      <c r="B43" s="3"/>
    </row>
    <row r="44" spans="1:8" x14ac:dyDescent="0.25">
      <c r="B44" s="3"/>
    </row>
    <row r="45" spans="1:8" x14ac:dyDescent="0.25">
      <c r="B45" s="3"/>
    </row>
    <row r="46" spans="1:8" x14ac:dyDescent="0.25">
      <c r="B46" s="3"/>
    </row>
  </sheetData>
  <printOptions horizontalCentered="1"/>
  <pageMargins left="0.39370078740157483" right="0.39370078740157483" top="0.39370078740157483" bottom="0.39370078740157483" header="0" footer="0"/>
  <pageSetup paperSize="9" scale="89" orientation="landscape" verticalDpi="300" r:id="rId1"/>
  <rowBreaks count="1" manualBreakCount="1">
    <brk id="1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zoomScaleNormal="100" zoomScaleSheetLayoutView="100" workbookViewId="0">
      <pane ySplit="4" topLeftCell="A35" activePane="bottomLeft" state="frozen"/>
      <selection pane="bottomLeft" activeCell="I44" sqref="I44"/>
    </sheetView>
  </sheetViews>
  <sheetFormatPr defaultRowHeight="15" x14ac:dyDescent="0.25"/>
  <cols>
    <col min="1" max="1" width="3.28515625" bestFit="1" customWidth="1"/>
    <col min="2" max="2" width="62.85546875" customWidth="1"/>
    <col min="3" max="3" width="9.5703125" bestFit="1" customWidth="1"/>
    <col min="4" max="4" width="9.5703125" style="44" customWidth="1"/>
    <col min="5" max="5" width="10.28515625" style="44" bestFit="1" customWidth="1"/>
    <col min="6" max="6" width="12.140625" style="44" customWidth="1"/>
    <col min="7" max="7" width="10.5703125" style="44" customWidth="1"/>
    <col min="8" max="8" width="11.42578125" style="44" customWidth="1"/>
  </cols>
  <sheetData>
    <row r="1" spans="1:8" ht="32.25" customHeight="1" x14ac:dyDescent="0.25">
      <c r="A1" s="52" t="s">
        <v>9</v>
      </c>
      <c r="B1" s="52"/>
      <c r="C1" s="52"/>
      <c r="D1" s="52"/>
      <c r="E1" s="52"/>
      <c r="F1" s="52"/>
      <c r="G1" s="52"/>
      <c r="H1" s="52"/>
    </row>
    <row r="2" spans="1:8" x14ac:dyDescent="0.25">
      <c r="A2" s="33"/>
      <c r="B2" s="33"/>
      <c r="C2" s="33"/>
      <c r="D2" s="33"/>
      <c r="E2" s="33"/>
      <c r="F2" s="33"/>
      <c r="G2" s="33"/>
      <c r="H2" s="33"/>
    </row>
    <row r="3" spans="1:8" ht="15" customHeight="1" x14ac:dyDescent="0.25">
      <c r="A3" s="47" t="s">
        <v>0</v>
      </c>
      <c r="B3" s="47" t="s">
        <v>1</v>
      </c>
      <c r="C3" s="49" t="s">
        <v>10</v>
      </c>
      <c r="D3" s="47" t="s">
        <v>11</v>
      </c>
      <c r="E3" s="47"/>
      <c r="F3" s="47"/>
      <c r="G3" s="47"/>
      <c r="H3" s="47"/>
    </row>
    <row r="4" spans="1:8" ht="24" x14ac:dyDescent="0.25">
      <c r="A4" s="47"/>
      <c r="B4" s="47"/>
      <c r="C4" s="49"/>
      <c r="D4" s="30" t="s">
        <v>67</v>
      </c>
      <c r="E4" s="15" t="s">
        <v>68</v>
      </c>
      <c r="F4" s="15" t="s">
        <v>68</v>
      </c>
      <c r="G4" s="15" t="s">
        <v>68</v>
      </c>
      <c r="H4" s="15" t="s">
        <v>68</v>
      </c>
    </row>
    <row r="5" spans="1:8" ht="25.5" x14ac:dyDescent="0.25">
      <c r="A5" s="29">
        <v>1</v>
      </c>
      <c r="B5" s="7" t="s">
        <v>87</v>
      </c>
      <c r="C5" s="1"/>
      <c r="D5" s="35"/>
      <c r="E5" s="22"/>
      <c r="F5" s="22"/>
      <c r="G5" s="22"/>
      <c r="H5" s="22"/>
    </row>
    <row r="6" spans="1:8" ht="25.5" x14ac:dyDescent="0.25">
      <c r="A6" s="29">
        <v>2</v>
      </c>
      <c r="B6" s="7" t="s">
        <v>88</v>
      </c>
      <c r="C6" s="1"/>
      <c r="D6" s="35"/>
      <c r="E6" s="22"/>
      <c r="F6" s="22"/>
      <c r="G6" s="22"/>
      <c r="H6" s="22"/>
    </row>
    <row r="7" spans="1:8" ht="25.5" x14ac:dyDescent="0.25">
      <c r="A7" s="47">
        <v>3</v>
      </c>
      <c r="B7" s="7" t="s">
        <v>89</v>
      </c>
      <c r="C7" s="1"/>
      <c r="D7" s="55"/>
      <c r="E7" s="20"/>
      <c r="F7" s="20"/>
      <c r="G7" s="20"/>
      <c r="H7" s="20"/>
    </row>
    <row r="8" spans="1:8" x14ac:dyDescent="0.25">
      <c r="A8" s="47"/>
      <c r="B8" s="11" t="s">
        <v>31</v>
      </c>
      <c r="C8" s="1"/>
      <c r="D8" s="55"/>
      <c r="E8" s="23"/>
      <c r="F8" s="39"/>
      <c r="G8" s="39"/>
      <c r="H8" s="39"/>
    </row>
    <row r="9" spans="1:8" x14ac:dyDescent="0.25">
      <c r="A9" s="47"/>
      <c r="B9" s="11" t="s">
        <v>32</v>
      </c>
      <c r="C9" s="1"/>
      <c r="D9" s="55"/>
      <c r="E9" s="23"/>
      <c r="F9" s="40"/>
      <c r="G9" s="39"/>
      <c r="H9" s="39"/>
    </row>
    <row r="10" spans="1:8" ht="38.25" x14ac:dyDescent="0.25">
      <c r="A10" s="47">
        <v>4</v>
      </c>
      <c r="B10" s="7" t="s">
        <v>90</v>
      </c>
      <c r="C10" s="1"/>
      <c r="D10" s="55"/>
      <c r="E10" s="18"/>
      <c r="F10" s="18"/>
      <c r="G10" s="18"/>
      <c r="H10" s="18"/>
    </row>
    <row r="11" spans="1:8" x14ac:dyDescent="0.25">
      <c r="A11" s="47"/>
      <c r="B11" s="11" t="s">
        <v>33</v>
      </c>
      <c r="C11" s="1"/>
      <c r="D11" s="55"/>
      <c r="E11" s="24"/>
      <c r="F11" s="24"/>
      <c r="G11" s="24"/>
      <c r="H11" s="25"/>
    </row>
    <row r="12" spans="1:8" x14ac:dyDescent="0.25">
      <c r="A12" s="47"/>
      <c r="B12" s="11" t="s">
        <v>34</v>
      </c>
      <c r="C12" s="1"/>
      <c r="D12" s="55"/>
      <c r="E12" s="19"/>
      <c r="F12" s="19"/>
      <c r="G12" s="19"/>
      <c r="H12" s="41"/>
    </row>
    <row r="13" spans="1:8" ht="25.5" x14ac:dyDescent="0.25">
      <c r="A13" s="47">
        <v>5</v>
      </c>
      <c r="B13" s="7" t="s">
        <v>91</v>
      </c>
      <c r="C13" s="1"/>
      <c r="D13" s="55"/>
      <c r="E13" s="26"/>
      <c r="F13" s="26"/>
      <c r="G13" s="26"/>
      <c r="H13" s="26"/>
    </row>
    <row r="14" spans="1:8" x14ac:dyDescent="0.25">
      <c r="A14" s="47"/>
      <c r="B14" s="11" t="s">
        <v>33</v>
      </c>
      <c r="C14" s="1"/>
      <c r="D14" s="55"/>
      <c r="E14" s="27"/>
      <c r="F14" s="27"/>
      <c r="G14" s="27"/>
      <c r="H14" s="27"/>
    </row>
    <row r="15" spans="1:8" x14ac:dyDescent="0.25">
      <c r="A15" s="47"/>
      <c r="B15" s="11" t="s">
        <v>35</v>
      </c>
      <c r="C15" s="1"/>
      <c r="D15" s="55"/>
      <c r="E15" s="23"/>
      <c r="F15" s="23"/>
      <c r="G15" s="23"/>
      <c r="H15" s="42"/>
    </row>
    <row r="16" spans="1:8" ht="26.25" thickBot="1" x14ac:dyDescent="0.3">
      <c r="A16" s="47">
        <v>6</v>
      </c>
      <c r="B16" s="7" t="s">
        <v>36</v>
      </c>
      <c r="C16" s="13" t="s">
        <v>65</v>
      </c>
      <c r="D16" s="55">
        <v>20</v>
      </c>
      <c r="E16" s="28">
        <f>+E17/E18</f>
        <v>2.6921596489915989</v>
      </c>
      <c r="F16" s="28">
        <f>+F17/F18</f>
        <v>5.3468395254488907</v>
      </c>
      <c r="G16" s="28">
        <f>+G17/G18</f>
        <v>7.6722287071460862</v>
      </c>
      <c r="H16" s="28">
        <f>+H17/H18</f>
        <v>6.5166629955430997</v>
      </c>
    </row>
    <row r="17" spans="1:9" ht="26.25" thickBot="1" x14ac:dyDescent="0.3">
      <c r="A17" s="47"/>
      <c r="B17" s="11" t="s">
        <v>37</v>
      </c>
      <c r="C17" s="13"/>
      <c r="D17" s="55"/>
      <c r="E17" s="68">
        <v>539953</v>
      </c>
      <c r="F17" s="63">
        <v>835572</v>
      </c>
      <c r="G17" s="63">
        <v>1137078</v>
      </c>
      <c r="H17" s="63">
        <v>1390506</v>
      </c>
      <c r="I17" s="44" t="s">
        <v>117</v>
      </c>
    </row>
    <row r="18" spans="1:9" ht="15.75" thickBot="1" x14ac:dyDescent="0.3">
      <c r="A18" s="47"/>
      <c r="B18" s="11" t="s">
        <v>92</v>
      </c>
      <c r="C18" s="1"/>
      <c r="D18" s="55"/>
      <c r="E18" s="68">
        <v>200565</v>
      </c>
      <c r="F18" s="63">
        <v>156274</v>
      </c>
      <c r="G18" s="63">
        <v>148207</v>
      </c>
      <c r="H18" s="63">
        <v>213377</v>
      </c>
      <c r="I18" s="44" t="s">
        <v>118</v>
      </c>
    </row>
    <row r="19" spans="1:9" ht="25.5" x14ac:dyDescent="0.25">
      <c r="A19" s="47">
        <v>7</v>
      </c>
      <c r="B19" s="7" t="s">
        <v>39</v>
      </c>
      <c r="C19" s="1"/>
      <c r="D19" s="55">
        <v>20</v>
      </c>
      <c r="E19" s="59">
        <f>+E21/(E20/E22)</f>
        <v>12.540852952187988</v>
      </c>
      <c r="F19" s="59">
        <f>+F21/(F20/F22)</f>
        <v>11.447416272259051</v>
      </c>
      <c r="G19" s="59">
        <f>+G21/(G20/G22)</f>
        <v>11.249386809321106</v>
      </c>
      <c r="H19" s="59">
        <f>+H21/(H20/H22)</f>
        <v>12.661559054970969</v>
      </c>
    </row>
    <row r="20" spans="1:9" ht="51" x14ac:dyDescent="0.25">
      <c r="A20" s="47"/>
      <c r="B20" s="5" t="s">
        <v>93</v>
      </c>
      <c r="C20" s="1"/>
      <c r="D20" s="55"/>
      <c r="E20" s="23">
        <f>+'Осн КПЭ'!E5</f>
        <v>2270350</v>
      </c>
      <c r="F20" s="23">
        <f>+'Осн КПЭ'!F5</f>
        <v>4622333</v>
      </c>
      <c r="G20" s="23">
        <f>+'Осн КПЭ'!G5</f>
        <v>6932183</v>
      </c>
      <c r="H20" s="23">
        <f>+'Осн КПЭ'!H5</f>
        <v>9204204</v>
      </c>
    </row>
    <row r="21" spans="1:9" x14ac:dyDescent="0.25">
      <c r="A21" s="47"/>
      <c r="B21" s="5" t="s">
        <v>38</v>
      </c>
      <c r="C21" s="1"/>
      <c r="D21" s="55"/>
      <c r="E21" s="23">
        <v>91</v>
      </c>
      <c r="F21" s="23">
        <v>182</v>
      </c>
      <c r="G21" s="23">
        <v>272</v>
      </c>
      <c r="H21" s="23">
        <v>365</v>
      </c>
    </row>
    <row r="22" spans="1:9" ht="51.75" thickBot="1" x14ac:dyDescent="0.3">
      <c r="A22" s="47"/>
      <c r="B22" s="5" t="s">
        <v>94</v>
      </c>
      <c r="C22" s="1"/>
      <c r="D22" s="55"/>
      <c r="E22" s="23">
        <f>+(E23+E24)/2</f>
        <v>312880.5</v>
      </c>
      <c r="F22" s="23">
        <f>+(F23+F24)/2</f>
        <v>290735</v>
      </c>
      <c r="G22" s="23">
        <f>+(G23+G24)/2</f>
        <v>286701.5</v>
      </c>
      <c r="H22" s="23">
        <f>+(H23+H24)/2</f>
        <v>319286.5</v>
      </c>
    </row>
    <row r="23" spans="1:9" ht="45.75" thickBot="1" x14ac:dyDescent="0.3">
      <c r="A23" s="29"/>
      <c r="B23" s="11" t="s">
        <v>95</v>
      </c>
      <c r="C23" s="1"/>
      <c r="D23" s="35"/>
      <c r="E23" s="68">
        <v>425196</v>
      </c>
      <c r="F23" s="71">
        <v>425196</v>
      </c>
      <c r="G23" s="71">
        <v>425196</v>
      </c>
      <c r="H23" s="71">
        <v>425196</v>
      </c>
      <c r="I23" s="67" t="s">
        <v>119</v>
      </c>
    </row>
    <row r="24" spans="1:9" ht="39" thickBot="1" x14ac:dyDescent="0.3">
      <c r="A24" s="29"/>
      <c r="B24" s="11" t="s">
        <v>96</v>
      </c>
      <c r="C24" s="1"/>
      <c r="D24" s="35"/>
      <c r="E24" s="68">
        <v>200565</v>
      </c>
      <c r="F24" s="63">
        <v>156274</v>
      </c>
      <c r="G24" s="63">
        <v>148207</v>
      </c>
      <c r="H24" s="63">
        <v>213377</v>
      </c>
      <c r="I24" s="67" t="s">
        <v>120</v>
      </c>
    </row>
    <row r="25" spans="1:9" ht="25.5" x14ac:dyDescent="0.25">
      <c r="A25" s="47">
        <v>8</v>
      </c>
      <c r="B25" s="7" t="s">
        <v>40</v>
      </c>
      <c r="C25" s="1"/>
      <c r="D25" s="55">
        <v>25</v>
      </c>
      <c r="E25" s="59">
        <f>+E27/(E26/E28)</f>
        <v>118.96375668949722</v>
      </c>
      <c r="F25" s="59">
        <f>+F27/(F26/F28)</f>
        <v>117.75805745713258</v>
      </c>
      <c r="G25" s="59">
        <f>+G27/(G26/G28)</f>
        <v>117.47455022465506</v>
      </c>
      <c r="H25" s="59">
        <f>+H27/(H26/H28)</f>
        <v>119.4139995701964</v>
      </c>
    </row>
    <row r="26" spans="1:9" ht="38.25" x14ac:dyDescent="0.25">
      <c r="A26" s="47"/>
      <c r="B26" s="5" t="s">
        <v>97</v>
      </c>
      <c r="C26" s="1"/>
      <c r="D26" s="55"/>
      <c r="E26" s="23">
        <f>+E20</f>
        <v>2270350</v>
      </c>
      <c r="F26" s="23">
        <f>+F20</f>
        <v>4622333</v>
      </c>
      <c r="G26" s="23">
        <f>+G20</f>
        <v>6932183</v>
      </c>
      <c r="H26" s="23">
        <f>+H20</f>
        <v>9204204</v>
      </c>
    </row>
    <row r="27" spans="1:9" x14ac:dyDescent="0.25">
      <c r="A27" s="47"/>
      <c r="B27" s="5" t="s">
        <v>38</v>
      </c>
      <c r="C27" s="1"/>
      <c r="D27" s="55"/>
      <c r="E27" s="23">
        <v>91</v>
      </c>
      <c r="F27" s="23">
        <v>182</v>
      </c>
      <c r="G27" s="23">
        <v>272</v>
      </c>
      <c r="H27" s="23">
        <v>365</v>
      </c>
    </row>
    <row r="28" spans="1:9" ht="51.75" thickBot="1" x14ac:dyDescent="0.3">
      <c r="A28" s="47"/>
      <c r="B28" s="5" t="s">
        <v>98</v>
      </c>
      <c r="C28" s="1"/>
      <c r="D28" s="55"/>
      <c r="E28" s="23">
        <f>+(E29+E30)/2</f>
        <v>2968015</v>
      </c>
      <c r="F28" s="23">
        <f>+(F29+F30)/2</f>
        <v>2990752.5</v>
      </c>
      <c r="G28" s="23">
        <f>+(G29+G30)/2</f>
        <v>2993952.5</v>
      </c>
      <c r="H28" s="23">
        <f>+(H29+H30)/2</f>
        <v>3011262.5</v>
      </c>
    </row>
    <row r="29" spans="1:9" ht="45.75" thickBot="1" x14ac:dyDescent="0.3">
      <c r="A29" s="29"/>
      <c r="B29" s="11" t="s">
        <v>99</v>
      </c>
      <c r="C29" s="1"/>
      <c r="D29" s="35"/>
      <c r="E29" s="68">
        <v>3003253</v>
      </c>
      <c r="F29" s="71">
        <f>+E29</f>
        <v>3003253</v>
      </c>
      <c r="G29" s="71">
        <f>+E29</f>
        <v>3003253</v>
      </c>
      <c r="H29" s="71">
        <f>+E29</f>
        <v>3003253</v>
      </c>
      <c r="I29" s="67" t="s">
        <v>121</v>
      </c>
    </row>
    <row r="30" spans="1:9" ht="39" thickBot="1" x14ac:dyDescent="0.3">
      <c r="A30" s="29"/>
      <c r="B30" s="11" t="s">
        <v>100</v>
      </c>
      <c r="C30" s="1"/>
      <c r="D30" s="35"/>
      <c r="E30" s="68">
        <v>2932777</v>
      </c>
      <c r="F30" s="63">
        <v>2978252</v>
      </c>
      <c r="G30" s="63">
        <v>2984652</v>
      </c>
      <c r="H30" s="63">
        <v>3019272</v>
      </c>
      <c r="I30" s="67" t="s">
        <v>122</v>
      </c>
    </row>
    <row r="31" spans="1:9" ht="26.25" thickBot="1" x14ac:dyDescent="0.3">
      <c r="A31" s="47">
        <v>9</v>
      </c>
      <c r="B31" s="7" t="s">
        <v>41</v>
      </c>
      <c r="C31" s="13" t="s">
        <v>66</v>
      </c>
      <c r="D31" s="55">
        <v>5</v>
      </c>
      <c r="E31" s="28">
        <f>+E32/E33</f>
        <v>0.1648577017479862</v>
      </c>
      <c r="F31" s="28">
        <f>+F32/F33</f>
        <v>0.1682014009277488</v>
      </c>
      <c r="G31" s="28">
        <f>+G32/G33</f>
        <v>0.17026563870004549</v>
      </c>
      <c r="H31" s="28">
        <f>+H32/H33</f>
        <v>0.17211553571833682</v>
      </c>
    </row>
    <row r="32" spans="1:9" ht="26.25" thickBot="1" x14ac:dyDescent="0.3">
      <c r="A32" s="47"/>
      <c r="B32" s="8" t="s">
        <v>44</v>
      </c>
      <c r="C32" s="1"/>
      <c r="D32" s="55"/>
      <c r="E32" s="72">
        <v>3918674</v>
      </c>
      <c r="F32" s="72">
        <v>4014974</v>
      </c>
      <c r="G32" s="72">
        <v>4081274</v>
      </c>
      <c r="H32" s="72">
        <v>4157574</v>
      </c>
      <c r="I32" s="67" t="s">
        <v>123</v>
      </c>
    </row>
    <row r="33" spans="1:9" ht="26.25" thickBot="1" x14ac:dyDescent="0.3">
      <c r="A33" s="47"/>
      <c r="B33" s="8" t="s">
        <v>45</v>
      </c>
      <c r="C33" s="1"/>
      <c r="D33" s="55"/>
      <c r="E33" s="72">
        <v>23770039</v>
      </c>
      <c r="F33" s="73">
        <v>23870039</v>
      </c>
      <c r="G33" s="63">
        <v>23970039</v>
      </c>
      <c r="H33" s="63">
        <v>24155716</v>
      </c>
      <c r="I33" s="67" t="s">
        <v>108</v>
      </c>
    </row>
    <row r="34" spans="1:9" ht="25.5" x14ac:dyDescent="0.25">
      <c r="A34" s="47">
        <v>10</v>
      </c>
      <c r="B34" s="7" t="s">
        <v>42</v>
      </c>
      <c r="C34" s="1"/>
      <c r="D34" s="55"/>
      <c r="E34" s="19"/>
      <c r="F34" s="19"/>
      <c r="G34" s="19"/>
      <c r="H34" s="41"/>
    </row>
    <row r="35" spans="1:9" ht="38.25" x14ac:dyDescent="0.25">
      <c r="A35" s="47"/>
      <c r="B35" s="8" t="s">
        <v>46</v>
      </c>
      <c r="C35" s="1"/>
      <c r="D35" s="55"/>
      <c r="E35" s="19"/>
      <c r="F35" s="19"/>
      <c r="G35" s="19"/>
      <c r="H35" s="41"/>
    </row>
    <row r="36" spans="1:9" ht="38.25" x14ac:dyDescent="0.25">
      <c r="A36" s="47"/>
      <c r="B36" s="8" t="s">
        <v>47</v>
      </c>
      <c r="C36" s="1"/>
      <c r="D36" s="55"/>
      <c r="E36" s="19"/>
      <c r="F36" s="19"/>
      <c r="G36" s="19"/>
      <c r="H36" s="41"/>
    </row>
    <row r="37" spans="1:9" ht="25.5" x14ac:dyDescent="0.25">
      <c r="A37" s="47">
        <v>11</v>
      </c>
      <c r="B37" s="7" t="s">
        <v>43</v>
      </c>
      <c r="C37" s="1"/>
      <c r="D37" s="55">
        <v>10</v>
      </c>
      <c r="E37" s="26">
        <f>+E38/E39</f>
        <v>39830.701754385962</v>
      </c>
      <c r="F37" s="26">
        <f>+F38/F39</f>
        <v>81093.561403508778</v>
      </c>
      <c r="G37" s="26">
        <f>+G38/G39</f>
        <v>121617.24561403508</v>
      </c>
      <c r="H37" s="26">
        <f>+H38/H39</f>
        <v>161477.26315789475</v>
      </c>
    </row>
    <row r="38" spans="1:9" ht="51" x14ac:dyDescent="0.25">
      <c r="A38" s="47"/>
      <c r="B38" s="8" t="s">
        <v>48</v>
      </c>
      <c r="C38" s="1"/>
      <c r="D38" s="55"/>
      <c r="E38" s="27">
        <f>+E20</f>
        <v>2270350</v>
      </c>
      <c r="F38" s="27">
        <f>+F20</f>
        <v>4622333</v>
      </c>
      <c r="G38" s="27">
        <f>+G20</f>
        <v>6932183</v>
      </c>
      <c r="H38" s="27">
        <f>+H20</f>
        <v>9204204</v>
      </c>
    </row>
    <row r="39" spans="1:9" ht="25.5" x14ac:dyDescent="0.25">
      <c r="A39" s="47"/>
      <c r="B39" s="8" t="s">
        <v>49</v>
      </c>
      <c r="C39" s="1"/>
      <c r="D39" s="55"/>
      <c r="E39" s="75">
        <v>57</v>
      </c>
      <c r="F39" s="75">
        <f>+E39</f>
        <v>57</v>
      </c>
      <c r="G39" s="75">
        <f>+E39</f>
        <v>57</v>
      </c>
      <c r="H39" s="75">
        <f>+E39</f>
        <v>57</v>
      </c>
      <c r="I39" t="s">
        <v>124</v>
      </c>
    </row>
    <row r="40" spans="1:9" ht="25.5" x14ac:dyDescent="0.25">
      <c r="A40" s="47">
        <v>12</v>
      </c>
      <c r="B40" s="7" t="s">
        <v>50</v>
      </c>
      <c r="C40" s="1"/>
      <c r="D40" s="55">
        <v>20</v>
      </c>
      <c r="E40" s="28">
        <f>+E41/E42</f>
        <v>0.11495725338065264</v>
      </c>
      <c r="F40" s="28">
        <f>+F41/F42</f>
        <v>0.23402600275980925</v>
      </c>
      <c r="G40" s="28">
        <f>+G41/G42</f>
        <v>0.3506731892586154</v>
      </c>
      <c r="H40" s="28">
        <f>+H41/H42</f>
        <v>0.46432168728460993</v>
      </c>
    </row>
    <row r="41" spans="1:9" ht="41.25" customHeight="1" x14ac:dyDescent="0.25">
      <c r="A41" s="47"/>
      <c r="B41" s="8" t="s">
        <v>101</v>
      </c>
      <c r="C41" s="1"/>
      <c r="D41" s="55"/>
      <c r="E41" s="27">
        <f>+E20</f>
        <v>2270350</v>
      </c>
      <c r="F41" s="27">
        <f>+F20</f>
        <v>4622333</v>
      </c>
      <c r="G41" s="27">
        <f>+G20</f>
        <v>6932183</v>
      </c>
      <c r="H41" s="27">
        <f>+H20</f>
        <v>9204204</v>
      </c>
    </row>
    <row r="42" spans="1:9" ht="39" thickBot="1" x14ac:dyDescent="0.3">
      <c r="A42" s="47"/>
      <c r="B42" s="8" t="s">
        <v>102</v>
      </c>
      <c r="C42" s="1"/>
      <c r="D42" s="55"/>
      <c r="E42" s="21">
        <f>+(E43+E44)/2</f>
        <v>19749515</v>
      </c>
      <c r="F42" s="21">
        <f>+(F43+F44)/2</f>
        <v>19751365</v>
      </c>
      <c r="G42" s="21">
        <f>+(G43+G44)/2</f>
        <v>19768215</v>
      </c>
      <c r="H42" s="21">
        <f>+(H43+H44)/2</f>
        <v>19822903.5</v>
      </c>
    </row>
    <row r="43" spans="1:9" ht="45.75" thickBot="1" x14ac:dyDescent="0.3">
      <c r="A43" s="47"/>
      <c r="B43" s="8" t="s">
        <v>103</v>
      </c>
      <c r="C43" s="1"/>
      <c r="D43" s="55"/>
      <c r="E43" s="72">
        <v>19647665</v>
      </c>
      <c r="F43" s="76">
        <f>+E43</f>
        <v>19647665</v>
      </c>
      <c r="G43" s="76">
        <f>+E43</f>
        <v>19647665</v>
      </c>
      <c r="H43" s="76">
        <f>+E43</f>
        <v>19647665</v>
      </c>
      <c r="I43" s="67" t="s">
        <v>126</v>
      </c>
    </row>
    <row r="44" spans="1:9" ht="39" thickBot="1" x14ac:dyDescent="0.3">
      <c r="A44" s="47"/>
      <c r="B44" s="8" t="s">
        <v>104</v>
      </c>
      <c r="C44" s="1"/>
      <c r="D44" s="55"/>
      <c r="E44" s="72">
        <v>19851365</v>
      </c>
      <c r="F44" s="73">
        <v>19855065</v>
      </c>
      <c r="G44" s="73">
        <v>19888765</v>
      </c>
      <c r="H44" s="73">
        <v>19998142</v>
      </c>
      <c r="I44" s="67" t="s">
        <v>125</v>
      </c>
    </row>
    <row r="45" spans="1:9" ht="44.25" customHeight="1" x14ac:dyDescent="0.25">
      <c r="A45" s="47">
        <v>13</v>
      </c>
      <c r="B45" s="7" t="s">
        <v>51</v>
      </c>
      <c r="C45" s="1"/>
      <c r="D45" s="37"/>
      <c r="E45" s="19"/>
      <c r="F45" s="19"/>
      <c r="G45" s="19"/>
      <c r="H45" s="41"/>
    </row>
    <row r="46" spans="1:9" ht="25.5" x14ac:dyDescent="0.25">
      <c r="A46" s="47"/>
      <c r="B46" s="8" t="s">
        <v>53</v>
      </c>
      <c r="C46" s="1"/>
      <c r="D46" s="37"/>
      <c r="E46" s="19"/>
      <c r="F46" s="19"/>
      <c r="G46" s="19"/>
      <c r="H46" s="41"/>
    </row>
    <row r="47" spans="1:9" ht="25.5" x14ac:dyDescent="0.25">
      <c r="A47" s="47"/>
      <c r="B47" s="7" t="s">
        <v>52</v>
      </c>
      <c r="C47" s="1"/>
      <c r="D47" s="37"/>
      <c r="E47" s="19"/>
      <c r="F47" s="19"/>
      <c r="G47" s="19"/>
      <c r="H47" s="41"/>
    </row>
    <row r="48" spans="1:9" ht="38.25" x14ac:dyDescent="0.25">
      <c r="A48" s="47">
        <v>14</v>
      </c>
      <c r="B48" s="7" t="s">
        <v>54</v>
      </c>
      <c r="C48" s="1"/>
      <c r="D48" s="37"/>
      <c r="E48" s="19"/>
      <c r="F48" s="19"/>
      <c r="G48" s="19"/>
      <c r="H48" s="41"/>
    </row>
    <row r="49" spans="1:8" ht="25.5" x14ac:dyDescent="0.25">
      <c r="A49" s="47"/>
      <c r="B49" s="8" t="s">
        <v>55</v>
      </c>
      <c r="C49" s="1"/>
      <c r="D49" s="37"/>
      <c r="E49" s="19"/>
      <c r="F49" s="19"/>
      <c r="G49" s="19"/>
      <c r="H49" s="41"/>
    </row>
    <row r="50" spans="1:8" x14ac:dyDescent="0.25">
      <c r="A50" s="47"/>
      <c r="B50" s="8" t="s">
        <v>56</v>
      </c>
      <c r="C50" s="1"/>
      <c r="D50" s="37"/>
      <c r="E50" s="19"/>
      <c r="F50" s="19"/>
      <c r="G50" s="19"/>
      <c r="H50" s="41"/>
    </row>
    <row r="51" spans="1:8" ht="25.5" x14ac:dyDescent="0.25">
      <c r="A51" s="47">
        <v>15</v>
      </c>
      <c r="B51" s="7" t="s">
        <v>57</v>
      </c>
      <c r="C51" s="1"/>
      <c r="D51" s="37"/>
      <c r="E51" s="19"/>
      <c r="F51" s="19"/>
      <c r="G51" s="19"/>
      <c r="H51" s="41"/>
    </row>
    <row r="52" spans="1:8" ht="25.5" x14ac:dyDescent="0.25">
      <c r="A52" s="47"/>
      <c r="B52" s="7" t="s">
        <v>58</v>
      </c>
      <c r="C52" s="1"/>
      <c r="D52" s="37"/>
      <c r="E52" s="19"/>
      <c r="F52" s="19"/>
      <c r="G52" s="19"/>
      <c r="H52" s="41"/>
    </row>
    <row r="53" spans="1:8" ht="25.5" x14ac:dyDescent="0.25">
      <c r="A53" s="47"/>
      <c r="B53" s="7" t="s">
        <v>59</v>
      </c>
      <c r="C53" s="1"/>
      <c r="D53" s="37"/>
      <c r="E53" s="19"/>
      <c r="F53" s="19"/>
      <c r="G53" s="19"/>
      <c r="H53" s="41"/>
    </row>
    <row r="54" spans="1:8" ht="25.5" x14ac:dyDescent="0.25">
      <c r="A54" s="47">
        <v>16</v>
      </c>
      <c r="B54" s="7" t="s">
        <v>60</v>
      </c>
      <c r="C54" s="1"/>
      <c r="D54" s="37"/>
      <c r="E54" s="19"/>
      <c r="F54" s="19"/>
      <c r="G54" s="19"/>
      <c r="H54" s="41"/>
    </row>
    <row r="55" spans="1:8" ht="25.5" x14ac:dyDescent="0.25">
      <c r="A55" s="47"/>
      <c r="B55" s="7" t="s">
        <v>61</v>
      </c>
      <c r="C55" s="1"/>
      <c r="D55" s="37"/>
      <c r="E55" s="19"/>
      <c r="F55" s="19"/>
      <c r="G55" s="19"/>
      <c r="H55" s="41"/>
    </row>
    <row r="56" spans="1:8" ht="25.5" x14ac:dyDescent="0.25">
      <c r="A56" s="47">
        <v>17</v>
      </c>
      <c r="B56" s="7" t="s">
        <v>8</v>
      </c>
      <c r="C56" s="1"/>
      <c r="D56" s="37"/>
      <c r="E56" s="9"/>
      <c r="F56" s="9"/>
      <c r="G56" s="9"/>
      <c r="H56" s="43"/>
    </row>
    <row r="57" spans="1:8" ht="25.5" x14ac:dyDescent="0.25">
      <c r="A57" s="47"/>
      <c r="B57" s="8" t="s">
        <v>105</v>
      </c>
      <c r="C57" s="1"/>
      <c r="D57" s="37"/>
      <c r="E57" s="9"/>
      <c r="F57" s="9"/>
      <c r="G57" s="9"/>
      <c r="H57" s="43"/>
    </row>
    <row r="58" spans="1:8" ht="38.25" x14ac:dyDescent="0.25">
      <c r="A58" s="47">
        <v>18</v>
      </c>
      <c r="B58" s="7" t="s">
        <v>62</v>
      </c>
      <c r="C58" s="1"/>
      <c r="D58" s="37"/>
      <c r="E58" s="9"/>
      <c r="F58" s="9"/>
      <c r="G58" s="9"/>
      <c r="H58" s="43"/>
    </row>
    <row r="59" spans="1:8" ht="37.5" customHeight="1" x14ac:dyDescent="0.25">
      <c r="A59" s="47"/>
      <c r="B59" s="7" t="s">
        <v>63</v>
      </c>
      <c r="C59" s="12"/>
      <c r="D59" s="37"/>
      <c r="E59" s="37"/>
      <c r="F59" s="37"/>
      <c r="G59" s="37"/>
      <c r="H59" s="37"/>
    </row>
    <row r="60" spans="1:8" ht="25.5" x14ac:dyDescent="0.25">
      <c r="A60" s="47"/>
      <c r="B60" s="7" t="s">
        <v>64</v>
      </c>
      <c r="C60" s="12"/>
      <c r="D60" s="37"/>
      <c r="E60" s="37"/>
      <c r="F60" s="37"/>
      <c r="G60" s="37"/>
      <c r="H60" s="37"/>
    </row>
    <row r="61" spans="1:8" x14ac:dyDescent="0.25">
      <c r="A61" s="12"/>
      <c r="B61" s="13" t="s">
        <v>7</v>
      </c>
      <c r="C61" s="12"/>
      <c r="D61" s="13">
        <f>+D5+D6+D7+D10+D16+D19+D25+D31+D37+D40</f>
        <v>100</v>
      </c>
      <c r="E61" s="14"/>
      <c r="F61" s="14"/>
      <c r="G61" s="14"/>
      <c r="H61" s="14"/>
    </row>
    <row r="63" spans="1:8" ht="91.5" customHeight="1" x14ac:dyDescent="0.25">
      <c r="A63" s="53" t="s">
        <v>106</v>
      </c>
      <c r="B63" s="54"/>
      <c r="C63" s="54"/>
      <c r="D63" s="54"/>
      <c r="E63" s="54"/>
      <c r="F63" s="54"/>
      <c r="G63" s="54"/>
      <c r="H63" s="54"/>
    </row>
  </sheetData>
  <printOptions horizontalCentered="1"/>
  <pageMargins left="0.39370078740157483" right="0.39370078740157483" top="0.39370078740157483" bottom="0.39370078740157483" header="0" footer="0"/>
  <pageSetup paperSize="9" scale="85" orientation="landscape" verticalDpi="300" r:id="rId1"/>
  <rowBreaks count="2" manualBreakCount="2">
    <brk id="30" max="8" man="1"/>
    <brk id="4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
  <sheetViews>
    <sheetView view="pageBreakPreview" zoomScale="115" zoomScaleNormal="145" zoomScaleSheetLayoutView="115" workbookViewId="0">
      <selection activeCell="D5" sqref="D5:K12"/>
    </sheetView>
  </sheetViews>
  <sheetFormatPr defaultRowHeight="15" x14ac:dyDescent="0.25"/>
  <cols>
    <col min="1" max="1" width="3.28515625" bestFit="1" customWidth="1"/>
    <col min="2" max="2" width="61.85546875" customWidth="1"/>
    <col min="3" max="3" width="8.85546875" bestFit="1" customWidth="1"/>
    <col min="4" max="4" width="9.85546875" style="46" customWidth="1"/>
    <col min="5" max="5" width="10.140625" style="46" bestFit="1" customWidth="1"/>
    <col min="6" max="6" width="10.140625" style="46" customWidth="1"/>
    <col min="7" max="7" width="10.140625" style="46" bestFit="1" customWidth="1"/>
    <col min="8" max="8" width="10.7109375" style="46" customWidth="1"/>
    <col min="9" max="9" width="10.140625" style="46" bestFit="1" customWidth="1"/>
    <col min="10" max="10" width="10.28515625" style="46" customWidth="1"/>
    <col min="11" max="11" width="10.140625" style="46" bestFit="1" customWidth="1"/>
  </cols>
  <sheetData>
    <row r="1" spans="1:11" ht="25.5" customHeight="1" x14ac:dyDescent="0.25">
      <c r="A1" s="52" t="s">
        <v>6</v>
      </c>
      <c r="B1" s="52"/>
      <c r="C1" s="52"/>
      <c r="D1" s="52"/>
      <c r="E1" s="52"/>
      <c r="F1" s="52"/>
      <c r="G1" s="52"/>
      <c r="H1" s="52"/>
      <c r="I1" s="52"/>
      <c r="J1" s="52"/>
      <c r="K1" s="52"/>
    </row>
    <row r="2" spans="1:11" x14ac:dyDescent="0.25">
      <c r="A2" s="33"/>
      <c r="B2" s="33"/>
      <c r="C2" s="33"/>
      <c r="D2" s="33"/>
      <c r="E2" s="33"/>
      <c r="F2" s="33"/>
      <c r="G2" s="33"/>
      <c r="H2" s="33"/>
      <c r="I2" s="33"/>
      <c r="J2" s="33"/>
      <c r="K2" s="33"/>
    </row>
    <row r="3" spans="1:11" ht="36.75" customHeight="1" x14ac:dyDescent="0.25">
      <c r="A3" s="47" t="s">
        <v>0</v>
      </c>
      <c r="B3" s="47" t="s">
        <v>1</v>
      </c>
      <c r="C3" s="49" t="s">
        <v>10</v>
      </c>
      <c r="D3" s="47" t="s">
        <v>11</v>
      </c>
      <c r="E3" s="47"/>
      <c r="F3" s="47" t="s">
        <v>12</v>
      </c>
      <c r="G3" s="47"/>
      <c r="H3" s="47" t="s">
        <v>13</v>
      </c>
      <c r="I3" s="47"/>
      <c r="J3" s="47" t="s">
        <v>14</v>
      </c>
      <c r="K3" s="47"/>
    </row>
    <row r="4" spans="1:11" ht="25.5" x14ac:dyDescent="0.25">
      <c r="A4" s="48"/>
      <c r="B4" s="48"/>
      <c r="C4" s="50"/>
      <c r="D4" s="45" t="s">
        <v>67</v>
      </c>
      <c r="E4" s="32" t="s">
        <v>68</v>
      </c>
      <c r="F4" s="45" t="s">
        <v>67</v>
      </c>
      <c r="G4" s="32" t="s">
        <v>68</v>
      </c>
      <c r="H4" s="45" t="s">
        <v>67</v>
      </c>
      <c r="I4" s="32" t="s">
        <v>68</v>
      </c>
      <c r="J4" s="45" t="s">
        <v>67</v>
      </c>
      <c r="K4" s="32" t="s">
        <v>68</v>
      </c>
    </row>
    <row r="5" spans="1:11" ht="42.75" customHeight="1" x14ac:dyDescent="0.25">
      <c r="A5" s="29">
        <v>1</v>
      </c>
      <c r="B5" s="8" t="s">
        <v>69</v>
      </c>
      <c r="C5" s="9"/>
      <c r="D5" s="31">
        <v>10</v>
      </c>
      <c r="E5" s="60">
        <f>+'Осн КПЭ'!E5</f>
        <v>2270350</v>
      </c>
      <c r="F5" s="31">
        <v>10</v>
      </c>
      <c r="G5" s="60">
        <f>+'Осн КПЭ'!F5</f>
        <v>4622333</v>
      </c>
      <c r="H5" s="31">
        <v>10</v>
      </c>
      <c r="I5" s="60">
        <f>+'Осн КПЭ'!G5</f>
        <v>6932183</v>
      </c>
      <c r="J5" s="31">
        <v>10</v>
      </c>
      <c r="K5" s="60">
        <f>+'Осн КПЭ'!H5</f>
        <v>9204204</v>
      </c>
    </row>
    <row r="6" spans="1:11" ht="38.25" customHeight="1" x14ac:dyDescent="0.25">
      <c r="A6" s="29">
        <v>2</v>
      </c>
      <c r="B6" s="1" t="s">
        <v>70</v>
      </c>
      <c r="C6" s="9"/>
      <c r="D6" s="31">
        <v>5</v>
      </c>
      <c r="E6" s="31">
        <f>+'Осн КПЭ'!E6</f>
        <v>332297</v>
      </c>
      <c r="F6" s="31">
        <v>5</v>
      </c>
      <c r="G6" s="31">
        <f>+'Осн КПЭ'!F6</f>
        <v>721382</v>
      </c>
      <c r="H6" s="31">
        <v>5</v>
      </c>
      <c r="I6" s="31">
        <f>+'Осн КПЭ'!G6</f>
        <v>1081055</v>
      </c>
      <c r="J6" s="31">
        <v>5</v>
      </c>
      <c r="K6" s="31">
        <f>+'Осн КПЭ'!H6</f>
        <v>1413310</v>
      </c>
    </row>
    <row r="7" spans="1:11" ht="25.5" x14ac:dyDescent="0.25">
      <c r="A7" s="47">
        <v>3</v>
      </c>
      <c r="B7" s="8" t="s">
        <v>21</v>
      </c>
      <c r="C7" s="13" t="s">
        <v>17</v>
      </c>
      <c r="D7" s="31">
        <v>35</v>
      </c>
      <c r="E7" s="57">
        <f>+'Осн КПЭ'!E7</f>
        <v>1.6931542470118469E-2</v>
      </c>
      <c r="F7" s="31">
        <v>35</v>
      </c>
      <c r="G7" s="57">
        <f>+'Осн КПЭ'!F7</f>
        <v>3.6500150274592663E-2</v>
      </c>
      <c r="H7" s="31">
        <v>35</v>
      </c>
      <c r="I7" s="57">
        <f>+'Осн КПЭ'!G7</f>
        <v>5.4312202875672747E-2</v>
      </c>
      <c r="J7" s="31">
        <v>30</v>
      </c>
      <c r="K7" s="57">
        <f>+'Осн КПЭ'!H7</f>
        <v>7.044210441280227E-2</v>
      </c>
    </row>
    <row r="8" spans="1:11" ht="25.5" x14ac:dyDescent="0.25">
      <c r="A8" s="47">
        <v>4</v>
      </c>
      <c r="B8" s="7" t="s">
        <v>23</v>
      </c>
      <c r="C8" s="9"/>
      <c r="D8" s="31"/>
      <c r="E8" s="17"/>
      <c r="F8" s="34"/>
      <c r="G8" s="17"/>
      <c r="H8" s="34"/>
      <c r="I8" s="18"/>
      <c r="J8" s="34"/>
      <c r="K8" s="17"/>
    </row>
    <row r="9" spans="1:11" ht="25.5" x14ac:dyDescent="0.25">
      <c r="A9" s="47">
        <v>5</v>
      </c>
      <c r="B9" s="7" t="s">
        <v>72</v>
      </c>
      <c r="C9" s="13" t="s">
        <v>17</v>
      </c>
      <c r="D9" s="31"/>
      <c r="E9" s="17"/>
      <c r="F9" s="34"/>
      <c r="G9" s="17"/>
      <c r="H9" s="34"/>
      <c r="I9" s="17"/>
      <c r="J9" s="34"/>
      <c r="K9" s="17"/>
    </row>
    <row r="10" spans="1:11" ht="25.5" x14ac:dyDescent="0.25">
      <c r="A10" s="47">
        <v>6</v>
      </c>
      <c r="B10" s="7" t="s">
        <v>20</v>
      </c>
      <c r="C10" s="6" t="s">
        <v>27</v>
      </c>
      <c r="D10" s="31">
        <v>30</v>
      </c>
      <c r="E10" s="57">
        <f>+'Осн КПЭ'!E20</f>
        <v>20.49238900107197</v>
      </c>
      <c r="F10" s="34">
        <v>30</v>
      </c>
      <c r="G10" s="57">
        <f>+'Осн КПЭ'!F20</f>
        <v>28.482985013501928</v>
      </c>
      <c r="H10" s="34">
        <v>30</v>
      </c>
      <c r="I10" s="57">
        <f>+'Осн КПЭ'!G20</f>
        <v>32.178345152388211</v>
      </c>
      <c r="J10" s="34">
        <v>25</v>
      </c>
      <c r="K10" s="57">
        <f>+'Осн КПЭ'!H20</f>
        <v>23.700323839964007</v>
      </c>
    </row>
    <row r="11" spans="1:11" ht="25.5" x14ac:dyDescent="0.25">
      <c r="A11" s="47">
        <v>7</v>
      </c>
      <c r="B11" s="7" t="s">
        <v>26</v>
      </c>
      <c r="C11" s="13" t="s">
        <v>28</v>
      </c>
      <c r="D11" s="31">
        <v>20</v>
      </c>
      <c r="E11" s="57">
        <f>+'Осн КПЭ'!E24</f>
        <v>121.55982349861641</v>
      </c>
      <c r="F11" s="34">
        <v>20</v>
      </c>
      <c r="G11" s="57">
        <f>+'Осн КПЭ'!F24</f>
        <v>158.50193250316752</v>
      </c>
      <c r="H11" s="34">
        <v>20</v>
      </c>
      <c r="I11" s="57">
        <f>+'Осн КПЭ'!G24</f>
        <v>169.55612083099987</v>
      </c>
      <c r="J11" s="34">
        <v>20</v>
      </c>
      <c r="K11" s="57">
        <f>+'Осн КПЭ'!H24</f>
        <v>119.32710179635106</v>
      </c>
    </row>
    <row r="12" spans="1:11" x14ac:dyDescent="0.25">
      <c r="A12" s="47">
        <v>8</v>
      </c>
      <c r="B12" s="7" t="s">
        <v>81</v>
      </c>
      <c r="C12" s="9"/>
      <c r="D12" s="31"/>
      <c r="E12" s="17"/>
      <c r="F12" s="34"/>
      <c r="G12" s="17"/>
      <c r="H12" s="34"/>
      <c r="I12" s="17"/>
      <c r="J12" s="34">
        <v>10</v>
      </c>
      <c r="K12" s="61">
        <f>+'Осн КПЭ'!H28</f>
        <v>706655</v>
      </c>
    </row>
    <row r="13" spans="1:11" x14ac:dyDescent="0.25">
      <c r="A13" s="47">
        <v>9</v>
      </c>
      <c r="B13" s="7" t="s">
        <v>29</v>
      </c>
      <c r="C13" s="9"/>
      <c r="D13" s="43"/>
      <c r="E13" s="19"/>
      <c r="F13" s="41"/>
      <c r="G13" s="19"/>
      <c r="H13" s="41"/>
      <c r="I13" s="19"/>
      <c r="J13" s="41"/>
      <c r="K13" s="19"/>
    </row>
    <row r="14" spans="1:11" x14ac:dyDescent="0.25">
      <c r="A14" s="47">
        <v>10</v>
      </c>
      <c r="B14" s="7" t="s">
        <v>2</v>
      </c>
      <c r="C14" s="9"/>
      <c r="D14" s="43"/>
      <c r="E14" s="19"/>
      <c r="F14" s="41"/>
      <c r="G14" s="19"/>
      <c r="H14" s="41"/>
      <c r="I14" s="19"/>
      <c r="J14" s="41"/>
      <c r="K14" s="19"/>
    </row>
    <row r="15" spans="1:11" x14ac:dyDescent="0.25">
      <c r="A15" s="47">
        <v>11</v>
      </c>
      <c r="B15" s="7" t="s">
        <v>3</v>
      </c>
      <c r="C15" s="9"/>
      <c r="D15" s="43"/>
      <c r="E15" s="9"/>
      <c r="F15" s="43"/>
      <c r="G15" s="9"/>
      <c r="H15" s="43"/>
      <c r="I15" s="9"/>
      <c r="J15" s="43"/>
      <c r="K15" s="9"/>
    </row>
    <row r="16" spans="1:11" x14ac:dyDescent="0.25">
      <c r="A16" s="47">
        <v>12</v>
      </c>
      <c r="B16" s="7" t="s">
        <v>4</v>
      </c>
      <c r="C16" s="9"/>
      <c r="D16" s="43"/>
      <c r="E16" s="9"/>
      <c r="F16" s="43"/>
      <c r="G16" s="9"/>
      <c r="H16" s="43"/>
      <c r="I16" s="9"/>
      <c r="J16" s="43"/>
      <c r="K16" s="9"/>
    </row>
    <row r="17" spans="1:11" ht="25.5" x14ac:dyDescent="0.25">
      <c r="A17" s="47">
        <v>13</v>
      </c>
      <c r="B17" s="7" t="s">
        <v>5</v>
      </c>
      <c r="C17" s="9"/>
      <c r="D17" s="43"/>
      <c r="E17" s="9"/>
      <c r="F17" s="43"/>
      <c r="G17" s="9"/>
      <c r="H17" s="43"/>
      <c r="I17" s="9"/>
      <c r="J17" s="43"/>
      <c r="K17" s="9"/>
    </row>
    <row r="18" spans="1:11" ht="15" customHeight="1" x14ac:dyDescent="0.25">
      <c r="A18" s="47" t="s">
        <v>7</v>
      </c>
      <c r="B18" s="47"/>
      <c r="C18" s="29"/>
      <c r="D18" s="10">
        <f>+D5+D6+D7+D8+D10+D11+D12</f>
        <v>100</v>
      </c>
      <c r="E18" s="10"/>
      <c r="F18" s="10">
        <f>+F5+F6+F7+F8+F10+F11+F12</f>
        <v>100</v>
      </c>
      <c r="G18" s="10"/>
      <c r="H18" s="10">
        <f>+H5+H6+H7+H8+H10+H11+H12</f>
        <v>100</v>
      </c>
      <c r="I18" s="10"/>
      <c r="J18" s="10">
        <f>+J5+J6+J7+J8+J10+J11+J12</f>
        <v>100</v>
      </c>
      <c r="K18" s="10"/>
    </row>
    <row r="20" spans="1:11" ht="15.75" x14ac:dyDescent="0.25">
      <c r="B20" s="2"/>
    </row>
    <row r="21" spans="1:11" x14ac:dyDescent="0.25">
      <c r="B21" s="3"/>
    </row>
    <row r="22" spans="1:11" x14ac:dyDescent="0.25">
      <c r="B22" s="3"/>
    </row>
    <row r="23" spans="1:11" x14ac:dyDescent="0.25">
      <c r="B23" s="3"/>
    </row>
    <row r="24" spans="1:11" x14ac:dyDescent="0.25">
      <c r="B24" s="3"/>
    </row>
  </sheetData>
  <printOptions horizontalCentered="1"/>
  <pageMargins left="0.39370078740157483" right="0.39370078740157483" top="0.39370078740157483" bottom="0.39370078740157483" header="0" footer="0"/>
  <pageSetup paperSize="9" scale="89" orientation="landscape" verticalDpi="300" r:id="rId1"/>
  <rowBreaks count="1" manualBreakCount="1">
    <brk id="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view="pageBreakPreview" zoomScaleNormal="100" zoomScaleSheetLayoutView="100" workbookViewId="0">
      <pane ySplit="4" topLeftCell="A5" activePane="bottomLeft" state="frozen"/>
      <selection pane="bottomLeft" activeCell="D10" sqref="D10:K16"/>
    </sheetView>
  </sheetViews>
  <sheetFormatPr defaultRowHeight="15" x14ac:dyDescent="0.25"/>
  <cols>
    <col min="1" max="1" width="3.28515625" bestFit="1" customWidth="1"/>
    <col min="2" max="2" width="62.85546875" customWidth="1"/>
    <col min="3" max="3" width="9.5703125" bestFit="1" customWidth="1"/>
    <col min="4" max="4" width="9.5703125" style="44" customWidth="1"/>
    <col min="5" max="5" width="10.28515625" style="44" bestFit="1" customWidth="1"/>
    <col min="6" max="6" width="9.7109375" style="44" customWidth="1"/>
    <col min="7" max="7" width="12.140625" style="44" customWidth="1"/>
    <col min="8" max="8" width="10.140625" style="44" customWidth="1"/>
    <col min="9" max="10" width="10.5703125" style="44" customWidth="1"/>
    <col min="11" max="11" width="10.28515625" style="44" bestFit="1" customWidth="1"/>
  </cols>
  <sheetData>
    <row r="1" spans="1:11" ht="32.25" customHeight="1" x14ac:dyDescent="0.25">
      <c r="A1" s="52" t="s">
        <v>9</v>
      </c>
      <c r="B1" s="52"/>
      <c r="C1" s="52"/>
      <c r="D1" s="52"/>
      <c r="E1" s="52"/>
      <c r="F1" s="52"/>
      <c r="G1" s="52"/>
      <c r="H1" s="52"/>
      <c r="I1" s="52"/>
      <c r="J1" s="52"/>
      <c r="K1" s="52"/>
    </row>
    <row r="2" spans="1:11" x14ac:dyDescent="0.25">
      <c r="A2" s="33"/>
      <c r="B2" s="33"/>
      <c r="C2" s="33"/>
      <c r="D2" s="33"/>
      <c r="E2" s="33"/>
      <c r="F2" s="33"/>
      <c r="G2" s="33"/>
      <c r="H2" s="33"/>
      <c r="I2" s="33"/>
      <c r="J2" s="33"/>
      <c r="K2" s="33"/>
    </row>
    <row r="3" spans="1:11" ht="27.75" customHeight="1" x14ac:dyDescent="0.25">
      <c r="A3" s="47" t="s">
        <v>0</v>
      </c>
      <c r="B3" s="47" t="s">
        <v>1</v>
      </c>
      <c r="C3" s="49" t="s">
        <v>10</v>
      </c>
      <c r="D3" s="47" t="s">
        <v>11</v>
      </c>
      <c r="E3" s="47"/>
      <c r="F3" s="47" t="s">
        <v>12</v>
      </c>
      <c r="G3" s="47"/>
      <c r="H3" s="47" t="s">
        <v>13</v>
      </c>
      <c r="I3" s="47"/>
      <c r="J3" s="47" t="s">
        <v>14</v>
      </c>
      <c r="K3" s="47"/>
    </row>
    <row r="4" spans="1:11" ht="24" x14ac:dyDescent="0.25">
      <c r="A4" s="47"/>
      <c r="B4" s="47"/>
      <c r="C4" s="49"/>
      <c r="D4" s="30" t="s">
        <v>67</v>
      </c>
      <c r="E4" s="15" t="s">
        <v>68</v>
      </c>
      <c r="F4" s="30" t="s">
        <v>67</v>
      </c>
      <c r="G4" s="15" t="s">
        <v>68</v>
      </c>
      <c r="H4" s="30" t="s">
        <v>67</v>
      </c>
      <c r="I4" s="15" t="s">
        <v>68</v>
      </c>
      <c r="J4" s="30" t="s">
        <v>67</v>
      </c>
      <c r="K4" s="15" t="s">
        <v>68</v>
      </c>
    </row>
    <row r="5" spans="1:11" ht="25.5" x14ac:dyDescent="0.25">
      <c r="A5" s="29">
        <v>1</v>
      </c>
      <c r="B5" s="7" t="s">
        <v>87</v>
      </c>
      <c r="C5" s="1"/>
      <c r="D5" s="35"/>
      <c r="E5" s="22"/>
      <c r="F5" s="36"/>
      <c r="G5" s="22"/>
      <c r="H5" s="36"/>
      <c r="I5" s="22"/>
      <c r="J5" s="36"/>
      <c r="K5" s="22"/>
    </row>
    <row r="6" spans="1:11" ht="25.5" x14ac:dyDescent="0.25">
      <c r="A6" s="29">
        <v>2</v>
      </c>
      <c r="B6" s="7" t="s">
        <v>88</v>
      </c>
      <c r="C6" s="1"/>
      <c r="D6" s="35"/>
      <c r="E6" s="22"/>
      <c r="F6" s="36"/>
      <c r="G6" s="22"/>
      <c r="H6" s="36"/>
      <c r="I6" s="22"/>
      <c r="J6" s="36"/>
      <c r="K6" s="22"/>
    </row>
    <row r="7" spans="1:11" ht="25.5" x14ac:dyDescent="0.25">
      <c r="A7" s="47">
        <v>3</v>
      </c>
      <c r="B7" s="7" t="s">
        <v>89</v>
      </c>
      <c r="C7" s="1"/>
      <c r="D7" s="55"/>
      <c r="E7" s="20"/>
      <c r="F7" s="56"/>
      <c r="G7" s="20"/>
      <c r="H7" s="56"/>
      <c r="I7" s="20"/>
      <c r="J7" s="56"/>
      <c r="K7" s="20"/>
    </row>
    <row r="8" spans="1:11" ht="38.25" x14ac:dyDescent="0.25">
      <c r="A8" s="47">
        <v>4</v>
      </c>
      <c r="B8" s="7" t="s">
        <v>90</v>
      </c>
      <c r="C8" s="1"/>
      <c r="D8" s="55"/>
      <c r="E8" s="18"/>
      <c r="F8" s="56"/>
      <c r="G8" s="18"/>
      <c r="H8" s="56"/>
      <c r="I8" s="18"/>
      <c r="J8" s="56"/>
      <c r="K8" s="18"/>
    </row>
    <row r="9" spans="1:11" ht="25.5" x14ac:dyDescent="0.25">
      <c r="A9" s="47">
        <v>5</v>
      </c>
      <c r="B9" s="7" t="s">
        <v>91</v>
      </c>
      <c r="C9" s="1"/>
      <c r="D9" s="55"/>
      <c r="E9" s="26"/>
      <c r="F9" s="56"/>
      <c r="G9" s="26"/>
      <c r="H9" s="56"/>
      <c r="I9" s="26"/>
      <c r="J9" s="56"/>
      <c r="K9" s="26"/>
    </row>
    <row r="10" spans="1:11" ht="25.5" x14ac:dyDescent="0.25">
      <c r="A10" s="47">
        <v>6</v>
      </c>
      <c r="B10" s="7" t="s">
        <v>36</v>
      </c>
      <c r="C10" s="13" t="s">
        <v>65</v>
      </c>
      <c r="D10" s="35">
        <v>20</v>
      </c>
      <c r="E10" s="28">
        <f>+'Доп КПЭ'!E16</f>
        <v>2.6921596489915989</v>
      </c>
      <c r="F10" s="36">
        <v>20</v>
      </c>
      <c r="G10" s="28">
        <f>+'Доп КПЭ'!F16</f>
        <v>5.3468395254488907</v>
      </c>
      <c r="H10" s="36">
        <v>20</v>
      </c>
      <c r="I10" s="28">
        <f>+'Доп КПЭ'!G16</f>
        <v>7.6722287071460862</v>
      </c>
      <c r="J10" s="36">
        <v>20</v>
      </c>
      <c r="K10" s="28">
        <f>+'Доп КПЭ'!H16</f>
        <v>6.5166629955430997</v>
      </c>
    </row>
    <row r="11" spans="1:11" ht="25.5" x14ac:dyDescent="0.25">
      <c r="A11" s="47">
        <v>7</v>
      </c>
      <c r="B11" s="7" t="s">
        <v>39</v>
      </c>
      <c r="C11" s="1"/>
      <c r="D11" s="35">
        <v>20</v>
      </c>
      <c r="E11" s="59">
        <f>+'Доп КПЭ'!E19</f>
        <v>12.540852952187988</v>
      </c>
      <c r="F11" s="36">
        <v>20</v>
      </c>
      <c r="G11" s="59">
        <f>+'Доп КПЭ'!F19</f>
        <v>11.447416272259051</v>
      </c>
      <c r="H11" s="36">
        <v>20</v>
      </c>
      <c r="I11" s="59">
        <f>+'Доп КПЭ'!G19</f>
        <v>11.249386809321106</v>
      </c>
      <c r="J11" s="36">
        <v>20</v>
      </c>
      <c r="K11" s="59">
        <f>+'Доп КПЭ'!H19</f>
        <v>12.661559054970969</v>
      </c>
    </row>
    <row r="12" spans="1:11" ht="25.5" x14ac:dyDescent="0.25">
      <c r="A12" s="47">
        <v>8</v>
      </c>
      <c r="B12" s="7" t="s">
        <v>40</v>
      </c>
      <c r="C12" s="1"/>
      <c r="D12" s="35">
        <v>25</v>
      </c>
      <c r="E12" s="59">
        <f>+'Доп КПЭ'!E25</f>
        <v>118.96375668949722</v>
      </c>
      <c r="F12" s="36">
        <v>25</v>
      </c>
      <c r="G12" s="59">
        <f>+'Доп КПЭ'!F25</f>
        <v>117.75805745713258</v>
      </c>
      <c r="H12" s="36">
        <v>25</v>
      </c>
      <c r="I12" s="59">
        <f>+'Доп КПЭ'!G25</f>
        <v>117.47455022465506</v>
      </c>
      <c r="J12" s="36">
        <v>25</v>
      </c>
      <c r="K12" s="59">
        <f>+'Доп КПЭ'!H25</f>
        <v>119.4139995701964</v>
      </c>
    </row>
    <row r="13" spans="1:11" ht="25.5" x14ac:dyDescent="0.25">
      <c r="A13" s="47">
        <v>9</v>
      </c>
      <c r="B13" s="7" t="s">
        <v>41</v>
      </c>
      <c r="C13" s="13" t="s">
        <v>66</v>
      </c>
      <c r="D13" s="35">
        <v>5</v>
      </c>
      <c r="E13" s="28">
        <f>+'Доп КПЭ'!E31</f>
        <v>0.1648577017479862</v>
      </c>
      <c r="F13" s="36">
        <v>5</v>
      </c>
      <c r="G13" s="28">
        <f>+'Доп КПЭ'!F31</f>
        <v>0.1682014009277488</v>
      </c>
      <c r="H13" s="36">
        <v>5</v>
      </c>
      <c r="I13" s="28">
        <f>+'Доп КПЭ'!G31</f>
        <v>0.17026563870004549</v>
      </c>
      <c r="J13" s="36">
        <v>5</v>
      </c>
      <c r="K13" s="28">
        <f>+'Доп КПЭ'!H31</f>
        <v>0.17211553571833682</v>
      </c>
    </row>
    <row r="14" spans="1:11" ht="25.5" x14ac:dyDescent="0.25">
      <c r="A14" s="47">
        <v>10</v>
      </c>
      <c r="B14" s="7" t="s">
        <v>42</v>
      </c>
      <c r="C14" s="1"/>
      <c r="D14" s="35"/>
      <c r="E14" s="19"/>
      <c r="F14" s="36"/>
      <c r="G14" s="19"/>
      <c r="H14" s="36"/>
      <c r="I14" s="19"/>
      <c r="J14" s="36"/>
      <c r="K14" s="41"/>
    </row>
    <row r="15" spans="1:11" ht="25.5" x14ac:dyDescent="0.25">
      <c r="A15" s="47">
        <v>11</v>
      </c>
      <c r="B15" s="7" t="s">
        <v>43</v>
      </c>
      <c r="C15" s="1"/>
      <c r="D15" s="35">
        <v>10</v>
      </c>
      <c r="E15" s="26">
        <f>+'Доп КПЭ'!E37</f>
        <v>39830.701754385962</v>
      </c>
      <c r="F15" s="36">
        <v>10</v>
      </c>
      <c r="G15" s="26">
        <f>+'Доп КПЭ'!F37</f>
        <v>81093.561403508778</v>
      </c>
      <c r="H15" s="36">
        <v>10</v>
      </c>
      <c r="I15" s="26">
        <f>+'Доп КПЭ'!G37</f>
        <v>121617.24561403508</v>
      </c>
      <c r="J15" s="36">
        <v>10</v>
      </c>
      <c r="K15" s="26">
        <f>+'Доп КПЭ'!H37</f>
        <v>161477.26315789475</v>
      </c>
    </row>
    <row r="16" spans="1:11" ht="25.5" x14ac:dyDescent="0.25">
      <c r="A16" s="47">
        <v>12</v>
      </c>
      <c r="B16" s="7" t="s">
        <v>50</v>
      </c>
      <c r="C16" s="1"/>
      <c r="D16" s="35">
        <v>20</v>
      </c>
      <c r="E16" s="28">
        <f>+'Доп КПЭ'!E40</f>
        <v>0.11495725338065264</v>
      </c>
      <c r="F16" s="36">
        <v>20</v>
      </c>
      <c r="G16" s="28">
        <f>+'Доп КПЭ'!F40</f>
        <v>0.23402600275980925</v>
      </c>
      <c r="H16" s="36">
        <v>20</v>
      </c>
      <c r="I16" s="28">
        <f>+'Доп КПЭ'!G40</f>
        <v>0.3506731892586154</v>
      </c>
      <c r="J16" s="36">
        <v>20</v>
      </c>
      <c r="K16" s="28">
        <f>+'Доп КПЭ'!H40</f>
        <v>0.46432168728460993</v>
      </c>
    </row>
    <row r="17" spans="1:11" ht="44.25" customHeight="1" x14ac:dyDescent="0.25">
      <c r="A17" s="47">
        <v>13</v>
      </c>
      <c r="B17" s="7" t="s">
        <v>51</v>
      </c>
      <c r="C17" s="1"/>
      <c r="D17" s="37"/>
      <c r="E17" s="19"/>
      <c r="F17" s="38"/>
      <c r="G17" s="19"/>
      <c r="H17" s="38"/>
      <c r="I17" s="19"/>
      <c r="J17" s="38"/>
      <c r="K17" s="41"/>
    </row>
    <row r="18" spans="1:11" ht="38.25" x14ac:dyDescent="0.25">
      <c r="A18" s="47">
        <v>14</v>
      </c>
      <c r="B18" s="7" t="s">
        <v>54</v>
      </c>
      <c r="C18" s="1"/>
      <c r="D18" s="37"/>
      <c r="E18" s="19"/>
      <c r="F18" s="38"/>
      <c r="G18" s="19"/>
      <c r="H18" s="38"/>
      <c r="I18" s="19"/>
      <c r="J18" s="38"/>
      <c r="K18" s="41"/>
    </row>
    <row r="19" spans="1:11" ht="25.5" x14ac:dyDescent="0.25">
      <c r="A19" s="47">
        <v>15</v>
      </c>
      <c r="B19" s="7" t="s">
        <v>57</v>
      </c>
      <c r="C19" s="1"/>
      <c r="D19" s="37"/>
      <c r="E19" s="19"/>
      <c r="F19" s="38"/>
      <c r="G19" s="19"/>
      <c r="H19" s="38"/>
      <c r="I19" s="19"/>
      <c r="J19" s="38"/>
      <c r="K19" s="41"/>
    </row>
    <row r="20" spans="1:11" ht="25.5" x14ac:dyDescent="0.25">
      <c r="A20" s="47">
        <v>16</v>
      </c>
      <c r="B20" s="7" t="s">
        <v>60</v>
      </c>
      <c r="C20" s="1"/>
      <c r="D20" s="37"/>
      <c r="E20" s="19"/>
      <c r="F20" s="38"/>
      <c r="G20" s="19"/>
      <c r="H20" s="38"/>
      <c r="I20" s="19"/>
      <c r="J20" s="38"/>
      <c r="K20" s="41"/>
    </row>
    <row r="21" spans="1:11" ht="25.5" x14ac:dyDescent="0.25">
      <c r="A21" s="47">
        <v>17</v>
      </c>
      <c r="B21" s="7" t="s">
        <v>8</v>
      </c>
      <c r="C21" s="1"/>
      <c r="D21" s="37"/>
      <c r="E21" s="9"/>
      <c r="F21" s="37"/>
      <c r="G21" s="9"/>
      <c r="H21" s="37"/>
      <c r="I21" s="9"/>
      <c r="J21" s="37"/>
      <c r="K21" s="43"/>
    </row>
    <row r="22" spans="1:11" ht="38.25" x14ac:dyDescent="0.25">
      <c r="A22" s="47">
        <v>18</v>
      </c>
      <c r="B22" s="7" t="s">
        <v>62</v>
      </c>
      <c r="C22" s="1"/>
      <c r="D22" s="37"/>
      <c r="E22" s="9"/>
      <c r="F22" s="37"/>
      <c r="G22" s="9"/>
      <c r="H22" s="37"/>
      <c r="I22" s="9"/>
      <c r="J22" s="37"/>
      <c r="K22" s="43"/>
    </row>
    <row r="23" spans="1:11" x14ac:dyDescent="0.25">
      <c r="A23" s="12"/>
      <c r="B23" s="13" t="s">
        <v>7</v>
      </c>
      <c r="C23" s="12"/>
      <c r="D23" s="13">
        <f>+D5+D6+D7+D8+D10+D11+D12+D13+D15+D16</f>
        <v>100</v>
      </c>
      <c r="E23" s="14"/>
      <c r="F23" s="13">
        <f>+F5+F6+F7+F8+F10+F11+F12+F13+F15+F16</f>
        <v>100</v>
      </c>
      <c r="G23" s="14"/>
      <c r="H23" s="13">
        <f>+H5+H6+H7+H8+H10+H11+H12+H13+H15+H16</f>
        <v>100</v>
      </c>
      <c r="I23" s="14"/>
      <c r="J23" s="13">
        <f>+J5+J6+J7+J8+J10+J11+J12+J13+J15+J16</f>
        <v>100</v>
      </c>
      <c r="K23" s="14"/>
    </row>
    <row r="25" spans="1:11" ht="91.5" customHeight="1" x14ac:dyDescent="0.25">
      <c r="A25" s="53" t="s">
        <v>106</v>
      </c>
      <c r="B25" s="54"/>
      <c r="C25" s="54"/>
      <c r="D25" s="54"/>
      <c r="E25" s="54"/>
      <c r="F25" s="54"/>
      <c r="G25" s="54"/>
      <c r="H25" s="54"/>
      <c r="I25" s="54"/>
      <c r="J25" s="54"/>
      <c r="K25" s="54"/>
    </row>
  </sheetData>
  <printOptions horizontalCentered="1"/>
  <pageMargins left="0.39370078740157483" right="0.39370078740157483" top="0.39370078740157483" bottom="0.39370078740157483" header="0" footer="0"/>
  <pageSetup paperSize="9" scale="85" orientation="landscape" verticalDpi="300" r:id="rId1"/>
  <rowBreaks count="2" manualBreakCount="2">
    <brk id="12" max="10" man="1"/>
    <brk id="1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Осн КПЭ</vt:lpstr>
      <vt:lpstr>Доп КПЭ</vt:lpstr>
      <vt:lpstr>Осн КПЭ (2)</vt:lpstr>
      <vt:lpstr>Доп КПЭ (2)</vt:lpstr>
      <vt:lpstr>'Доп КПЭ'!Заголовки_для_печати</vt:lpstr>
      <vt:lpstr>'Доп КПЭ (2)'!Заголовки_для_печати</vt:lpstr>
      <vt:lpstr>'Доп КПЭ'!Область_печати</vt:lpstr>
      <vt:lpstr>'Доп КПЭ (2)'!Область_печати</vt:lpstr>
      <vt:lpstr>'Осн КПЭ'!Область_печати</vt:lpstr>
      <vt:lpstr>'Осн КПЭ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USER</cp:lastModifiedBy>
  <cp:lastPrinted>2022-12-15T12:35:43Z</cp:lastPrinted>
  <dcterms:created xsi:type="dcterms:W3CDTF">2021-02-05T06:14:21Z</dcterms:created>
  <dcterms:modified xsi:type="dcterms:W3CDTF">2023-07-27T12:03:51Z</dcterms:modified>
</cp:coreProperties>
</file>